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Коммерческие для сайта\"/>
    </mc:Choice>
  </mc:AlternateContent>
  <bookViews>
    <workbookView xWindow="22410" yWindow="12600" windowWidth="15600" windowHeight="8190"/>
  </bookViews>
  <sheets>
    <sheet name="предложение" sheetId="1" r:id="rId1"/>
    <sheet name="Лист1" sheetId="2" r:id="rId2"/>
    <sheet name="Лист2" sheetId="3" r:id="rId3"/>
  </sheets>
  <definedNames>
    <definedName name="_xlnm.Print_Area" localSheetId="0">предложение!$A$1:$H$53</definedName>
  </definedNames>
  <calcPr calcId="152511"/>
</workbook>
</file>

<file path=xl/calcChain.xml><?xml version="1.0" encoding="utf-8"?>
<calcChain xmlns="http://schemas.openxmlformats.org/spreadsheetml/2006/main">
  <c r="F32" i="1" l="1"/>
  <c r="G32" i="1" s="1"/>
  <c r="F34" i="1" l="1"/>
  <c r="G34" i="1" s="1"/>
  <c r="F4" i="1" l="1"/>
  <c r="G4" i="1" s="1"/>
  <c r="F3" i="1"/>
  <c r="G3" i="1" s="1"/>
  <c r="G6" i="1" s="1"/>
  <c r="F30" i="1" l="1"/>
  <c r="F29" i="1"/>
  <c r="F28" i="1"/>
  <c r="F27" i="1"/>
  <c r="G27" i="1" s="1"/>
  <c r="F26" i="1"/>
  <c r="G26" i="1" s="1"/>
  <c r="F25" i="1"/>
  <c r="G25" i="1" s="1"/>
  <c r="G30" i="1"/>
  <c r="G29" i="1"/>
  <c r="G28" i="1"/>
  <c r="F17" i="1" l="1"/>
  <c r="G17" i="1" s="1"/>
  <c r="F23" i="1"/>
  <c r="G23" i="1" s="1"/>
  <c r="F22" i="1"/>
  <c r="F21" i="1"/>
  <c r="G21" i="1" s="1"/>
  <c r="F20" i="1"/>
  <c r="G20" i="1" s="1"/>
  <c r="F19" i="1"/>
  <c r="G19" i="1" s="1"/>
  <c r="G22" i="1"/>
  <c r="F10" i="1"/>
  <c r="G10" i="1" s="1"/>
  <c r="F11" i="1"/>
  <c r="G11" i="1" s="1"/>
  <c r="F12" i="1"/>
  <c r="G12" i="1" s="1"/>
  <c r="F14" i="1"/>
  <c r="G14" i="1" s="1"/>
  <c r="F15" i="1"/>
  <c r="G15" i="1" s="1"/>
  <c r="G35" i="1" s="1"/>
  <c r="C44" i="1" l="1"/>
  <c r="C43" i="1"/>
  <c r="G36" i="1" l="1"/>
  <c r="G37" i="1"/>
  <c r="C45" i="1"/>
  <c r="G38" i="1" l="1"/>
  <c r="G39" i="1" s="1"/>
</calcChain>
</file>

<file path=xl/sharedStrings.xml><?xml version="1.0" encoding="utf-8"?>
<sst xmlns="http://schemas.openxmlformats.org/spreadsheetml/2006/main" count="78" uniqueCount="53">
  <si>
    <t>№</t>
  </si>
  <si>
    <t>Наименование</t>
  </si>
  <si>
    <t>Кол-во</t>
  </si>
  <si>
    <t>Ед. изм.</t>
  </si>
  <si>
    <t>Цена в у.е</t>
  </si>
  <si>
    <t>Цена в руб.</t>
  </si>
  <si>
    <t>Сумма</t>
  </si>
  <si>
    <t>шт.</t>
  </si>
  <si>
    <t>Итого стоимость бассейна без оборудования</t>
  </si>
  <si>
    <t>Цена в у.е.</t>
  </si>
  <si>
    <t>Фильтрация</t>
  </si>
  <si>
    <t>Закладные элементы фильтрации</t>
  </si>
  <si>
    <t>компл.</t>
  </si>
  <si>
    <t xml:space="preserve"> Трубопроводная арматура</t>
  </si>
  <si>
    <t xml:space="preserve">Итого стоимость оборудования составляет: </t>
  </si>
  <si>
    <t>Монтажные работы составляют:</t>
  </si>
  <si>
    <t>Итого стоимость необходимого оборудования:</t>
  </si>
  <si>
    <t>Итого стоимость бассейна с оборудованием:</t>
  </si>
  <si>
    <t xml:space="preserve">        Стоимость необходимого оборудования для бассейна.                                                                                             (Все оборудование из серии Premium, Испанского  и  Шведского производства)</t>
  </si>
  <si>
    <t>Пусконаладочные работы</t>
  </si>
  <si>
    <t>Песок кварцевый фракции 0.5-0.8 мм 25 кг., SAND0508</t>
  </si>
  <si>
    <t>Управление фильтрацией</t>
  </si>
  <si>
    <t>Подогрев воды бассейна (теплообменник)</t>
  </si>
  <si>
    <t xml:space="preserve">Накидная гайка-муфта латунь RGRGBNG050F </t>
  </si>
  <si>
    <t>Закрытый соленоидный клапан, SLP1DF02E1E20</t>
  </si>
  <si>
    <t>Насос для перекачки теплоносителя с накидными гайками, YOS 40\ 6 130</t>
  </si>
  <si>
    <t>Комплект труб полипропиленовых</t>
  </si>
  <si>
    <t>комп.</t>
  </si>
  <si>
    <t>Освещение</t>
  </si>
  <si>
    <t>Гибкий кабель, САВ001</t>
  </si>
  <si>
    <t>Соединительная коробка из ABS пластика,  В005</t>
  </si>
  <si>
    <t>Комплект эл. монтажный</t>
  </si>
  <si>
    <t>Кабель медный 6мм х 2</t>
  </si>
  <si>
    <t>70% от стоимости чаши</t>
  </si>
  <si>
    <t>ИТОГО для заключения договора</t>
  </si>
  <si>
    <t>Скиммер из ABS пластика, (крепление:  нерж.болт в бронзовую резьбу) А-054</t>
  </si>
  <si>
    <t>Форсунка стеновая возврата воды из ABS пластика, (крепление:  нерж.болт в бронзовую резьбу) А-031</t>
  </si>
  <si>
    <t>Фильтр "ROMA" 8-10  м3/ч, МЕС500 VT</t>
  </si>
  <si>
    <t>Исполнитель ______________________________</t>
  </si>
  <si>
    <t>Заказчик _________________________________</t>
  </si>
  <si>
    <t>Теплообменник "HI-FLO" 28 кВт, 11392</t>
  </si>
  <si>
    <t>Циркуляционный насос "Premium" "America" 8 м3/ч, SA050M</t>
  </si>
  <si>
    <t xml:space="preserve">Комплект трубопроводной и запорнорегулирующей арматуры </t>
  </si>
  <si>
    <t xml:space="preserve">Доставка на место </t>
  </si>
  <si>
    <t>закладное оборудование ( отмеченно желтым)</t>
  </si>
  <si>
    <t>Лестница, 4 ступенчатая, из нержавеющей стали, Швеция "MIXTO", PS-0307</t>
  </si>
  <si>
    <t xml:space="preserve">Светильник галогеновый ,пластик, B-039 </t>
  </si>
  <si>
    <t>Трансформатор понижающий 600 Вт, PS-0723</t>
  </si>
  <si>
    <t>Нержавейка(Швеция)</t>
  </si>
  <si>
    <t>Римская лестница  выносная</t>
  </si>
  <si>
    <t>Стоимость чаши бассейна из UF стабилизированного Немецкого полипропилена  SIMONA  (по бесшовной технологии, цвет "Карибо", толщиной 8 мм. Размер ,6*3*1,5 м. Форма - прямоугольник с закругленными углами, Объем 27 м3.</t>
  </si>
  <si>
    <t>Стоимость полипропиленовой чаши (материал полипропилен Немецкого производства; сварка на стыковочной машине; сборка этого материала;  пенополистирол под бассейн-на бетонную плиту;  пенополистерольные  блоки в стенки бассейна снаружи, арматура 12 вокруг бассейна в ребрах; изготовление внутренних распорок; техническое задание, инструкция по бетонированию</t>
  </si>
  <si>
    <t>Панель управления фильтрацией и теплообменником VC-041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</si>
</sst>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7"/>
        <bgColor indexed="41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/>
    <xf numFmtId="0" fontId="3" fillId="0" borderId="0" xfId="0" applyFont="1"/>
    <xf numFmtId="0" fontId="3" fillId="0" borderId="0" xfId="0" applyFont="1" applyBorder="1" applyAlignment="1">
      <alignment wrapText="1"/>
    </xf>
    <xf numFmtId="0" fontId="4" fillId="0" borderId="0" xfId="0" applyFont="1" applyFill="1"/>
    <xf numFmtId="0" fontId="0" fillId="0" borderId="0" xfId="0" applyAlignment="1">
      <alignment horizontal="left" vertical="center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5" borderId="1" xfId="0" applyFont="1" applyFill="1" applyBorder="1"/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/>
    <xf numFmtId="0" fontId="2" fillId="3" borderId="3" xfId="0" applyFont="1" applyFill="1" applyBorder="1"/>
    <xf numFmtId="0" fontId="3" fillId="3" borderId="3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 vertical="center" wrapText="1"/>
    </xf>
    <xf numFmtId="1" fontId="2" fillId="3" borderId="3" xfId="0" applyNumberFormat="1" applyFont="1" applyFill="1" applyBorder="1"/>
    <xf numFmtId="1" fontId="2" fillId="3" borderId="3" xfId="0" applyNumberFormat="1" applyFont="1" applyFill="1" applyBorder="1" applyAlignment="1">
      <alignment horizontal="right" vertical="center" wrapText="1"/>
    </xf>
    <xf numFmtId="1" fontId="2" fillId="6" borderId="3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/>
    <xf numFmtId="0" fontId="2" fillId="2" borderId="3" xfId="0" applyFont="1" applyFill="1" applyBorder="1"/>
    <xf numFmtId="1" fontId="2" fillId="6" borderId="3" xfId="0" applyNumberFormat="1" applyFont="1" applyFill="1" applyBorder="1"/>
    <xf numFmtId="1" fontId="0" fillId="0" borderId="0" xfId="0" applyNumberFormat="1"/>
    <xf numFmtId="0" fontId="3" fillId="3" borderId="1" xfId="0" applyFont="1" applyFill="1" applyBorder="1" applyAlignment="1">
      <alignment horizontal="right" vertical="center"/>
    </xf>
    <xf numFmtId="0" fontId="3" fillId="3" borderId="1" xfId="0" applyNumberFormat="1" applyFont="1" applyFill="1" applyBorder="1"/>
    <xf numFmtId="0" fontId="2" fillId="7" borderId="1" xfId="0" applyFont="1" applyFill="1" applyBorder="1"/>
    <xf numFmtId="0" fontId="3" fillId="3" borderId="3" xfId="0" applyFont="1" applyFill="1" applyBorder="1" applyAlignment="1">
      <alignment horizontal="left" vertical="center" wrapText="1"/>
    </xf>
    <xf numFmtId="1" fontId="2" fillId="6" borderId="1" xfId="0" applyNumberFormat="1" applyFont="1" applyFill="1" applyBorder="1"/>
    <xf numFmtId="0" fontId="5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/>
    <xf numFmtId="0" fontId="1" fillId="4" borderId="2" xfId="0" applyFont="1" applyFill="1" applyBorder="1" applyAlignme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H7" sqref="H7"/>
    </sheetView>
  </sheetViews>
  <sheetFormatPr defaultRowHeight="12.75" x14ac:dyDescent="0.2"/>
  <cols>
    <col min="1" max="1" width="4.42578125" style="1" customWidth="1"/>
    <col min="2" max="2" width="55.5703125" style="2" customWidth="1"/>
    <col min="3" max="3" width="7" customWidth="1"/>
    <col min="4" max="4" width="8.7109375" customWidth="1"/>
    <col min="5" max="5" width="13.28515625" customWidth="1"/>
    <col min="6" max="6" width="12.7109375" customWidth="1"/>
    <col min="7" max="7" width="13" style="3" customWidth="1"/>
  </cols>
  <sheetData>
    <row r="1" spans="1:8" s="4" customFormat="1" ht="63.75" customHeight="1" x14ac:dyDescent="0.2">
      <c r="A1" s="35" t="s">
        <v>50</v>
      </c>
      <c r="B1" s="35"/>
      <c r="C1" s="35"/>
      <c r="D1" s="35"/>
      <c r="E1" s="35"/>
      <c r="F1" s="35"/>
      <c r="G1" s="35"/>
    </row>
    <row r="2" spans="1:8" s="4" customFormat="1" ht="15.75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1" t="s">
        <v>6</v>
      </c>
    </row>
    <row r="3" spans="1:8" s="4" customFormat="1" ht="121.5" customHeight="1" x14ac:dyDescent="0.25">
      <c r="A3" s="9">
        <v>1</v>
      </c>
      <c r="B3" s="8" t="s">
        <v>51</v>
      </c>
      <c r="C3" s="9">
        <v>1</v>
      </c>
      <c r="D3" s="9" t="s">
        <v>7</v>
      </c>
      <c r="E3" s="9">
        <v>4656</v>
      </c>
      <c r="F3" s="9">
        <f>E3*H3</f>
        <v>293328</v>
      </c>
      <c r="G3" s="11">
        <f>F3*C3</f>
        <v>293328</v>
      </c>
      <c r="H3" s="4">
        <v>63</v>
      </c>
    </row>
    <row r="4" spans="1:8" s="4" customFormat="1" ht="15.75" x14ac:dyDescent="0.25">
      <c r="A4" s="9">
        <v>2</v>
      </c>
      <c r="B4" s="9" t="s">
        <v>49</v>
      </c>
      <c r="C4" s="9">
        <v>1</v>
      </c>
      <c r="D4" s="9" t="s">
        <v>7</v>
      </c>
      <c r="E4" s="9">
        <v>1250</v>
      </c>
      <c r="F4" s="9">
        <f>E4*H3</f>
        <v>78750</v>
      </c>
      <c r="G4" s="11">
        <f>F4*C4</f>
        <v>78750</v>
      </c>
    </row>
    <row r="5" spans="1:8" s="4" customFormat="1" ht="15.75" x14ac:dyDescent="0.25">
      <c r="A5" s="9">
        <v>3</v>
      </c>
      <c r="B5" s="9" t="s">
        <v>43</v>
      </c>
      <c r="C5" s="9">
        <v>0</v>
      </c>
      <c r="D5" s="9"/>
      <c r="E5" s="9"/>
      <c r="F5" s="9"/>
      <c r="G5" s="11">
        <v>0</v>
      </c>
    </row>
    <row r="6" spans="1:8" s="4" customFormat="1" ht="21" customHeight="1" x14ac:dyDescent="0.25">
      <c r="A6" s="11" t="s">
        <v>8</v>
      </c>
      <c r="B6" s="11"/>
      <c r="C6" s="11"/>
      <c r="D6" s="11"/>
      <c r="E6" s="11"/>
      <c r="F6" s="11"/>
      <c r="G6" s="33">
        <f>G3+G4+G5</f>
        <v>372078</v>
      </c>
    </row>
    <row r="7" spans="1:8" s="4" customFormat="1" ht="42" customHeight="1" x14ac:dyDescent="0.2">
      <c r="A7" s="39" t="s">
        <v>18</v>
      </c>
      <c r="B7" s="40"/>
      <c r="C7" s="40"/>
      <c r="D7" s="40"/>
      <c r="E7" s="40"/>
      <c r="F7" s="40"/>
      <c r="G7" s="41"/>
    </row>
    <row r="8" spans="1:8" s="5" customFormat="1" ht="15" x14ac:dyDescent="0.2">
      <c r="A8" s="10" t="s">
        <v>0</v>
      </c>
      <c r="B8" s="10" t="s">
        <v>1</v>
      </c>
      <c r="C8" s="9" t="s">
        <v>2</v>
      </c>
      <c r="D8" s="9" t="s">
        <v>3</v>
      </c>
      <c r="E8" s="9" t="s">
        <v>9</v>
      </c>
      <c r="F8" s="9" t="s">
        <v>5</v>
      </c>
      <c r="G8" s="9" t="s">
        <v>6</v>
      </c>
    </row>
    <row r="9" spans="1:8" s="4" customFormat="1" ht="33" customHeight="1" x14ac:dyDescent="0.2">
      <c r="A9" s="36" t="s">
        <v>10</v>
      </c>
      <c r="B9" s="37"/>
      <c r="C9" s="37"/>
      <c r="D9" s="37"/>
      <c r="E9" s="37"/>
      <c r="F9" s="37"/>
      <c r="G9" s="38"/>
    </row>
    <row r="10" spans="1:8" s="4" customFormat="1" ht="15.75" x14ac:dyDescent="0.25">
      <c r="A10" s="10">
        <v>1</v>
      </c>
      <c r="B10" s="10" t="s">
        <v>37</v>
      </c>
      <c r="C10" s="9">
        <v>1</v>
      </c>
      <c r="D10" s="9" t="s">
        <v>7</v>
      </c>
      <c r="E10" s="9">
        <v>418</v>
      </c>
      <c r="F10" s="9">
        <f>E10*H3</f>
        <v>26334</v>
      </c>
      <c r="G10" s="11">
        <f>C10*F10</f>
        <v>26334</v>
      </c>
    </row>
    <row r="11" spans="1:8" s="4" customFormat="1" ht="30" x14ac:dyDescent="0.25">
      <c r="A11" s="10">
        <v>2</v>
      </c>
      <c r="B11" s="10" t="s">
        <v>20</v>
      </c>
      <c r="C11" s="9">
        <v>4</v>
      </c>
      <c r="D11" s="9" t="s">
        <v>7</v>
      </c>
      <c r="E11" s="9">
        <v>11</v>
      </c>
      <c r="F11" s="9">
        <f>E11*H3</f>
        <v>693</v>
      </c>
      <c r="G11" s="11">
        <f>C11*F11</f>
        <v>2772</v>
      </c>
    </row>
    <row r="12" spans="1:8" s="4" customFormat="1" ht="30" x14ac:dyDescent="0.25">
      <c r="A12" s="10">
        <v>3</v>
      </c>
      <c r="B12" s="10" t="s">
        <v>41</v>
      </c>
      <c r="C12" s="9">
        <v>1</v>
      </c>
      <c r="D12" s="9" t="s">
        <v>7</v>
      </c>
      <c r="E12" s="9">
        <v>330</v>
      </c>
      <c r="F12" s="9">
        <f>E12*H3</f>
        <v>20790</v>
      </c>
      <c r="G12" s="11">
        <f>C12*F12</f>
        <v>20790</v>
      </c>
    </row>
    <row r="13" spans="1:8" s="4" customFormat="1" ht="15.75" x14ac:dyDescent="0.2">
      <c r="A13" s="36" t="s">
        <v>11</v>
      </c>
      <c r="B13" s="37"/>
      <c r="C13" s="37"/>
      <c r="D13" s="37"/>
      <c r="E13" s="37"/>
      <c r="F13" s="37"/>
      <c r="G13" s="38"/>
    </row>
    <row r="14" spans="1:8" s="4" customFormat="1" ht="30" x14ac:dyDescent="0.25">
      <c r="A14" s="10">
        <v>4</v>
      </c>
      <c r="B14" s="10" t="s">
        <v>35</v>
      </c>
      <c r="C14" s="9">
        <v>1</v>
      </c>
      <c r="D14" s="9" t="s">
        <v>7</v>
      </c>
      <c r="E14" s="9">
        <v>150</v>
      </c>
      <c r="F14" s="9">
        <f>E14*H3</f>
        <v>9450</v>
      </c>
      <c r="G14" s="25">
        <f>F14*C14</f>
        <v>9450</v>
      </c>
    </row>
    <row r="15" spans="1:8" s="4" customFormat="1" ht="45" x14ac:dyDescent="0.25">
      <c r="A15" s="10">
        <v>5</v>
      </c>
      <c r="B15" s="10" t="s">
        <v>36</v>
      </c>
      <c r="C15" s="9">
        <v>3</v>
      </c>
      <c r="D15" s="9" t="s">
        <v>7</v>
      </c>
      <c r="E15" s="9">
        <v>30</v>
      </c>
      <c r="F15" s="9">
        <f>E15*H3</f>
        <v>1890</v>
      </c>
      <c r="G15" s="25">
        <f>F15*C15</f>
        <v>5670</v>
      </c>
    </row>
    <row r="16" spans="1:8" s="4" customFormat="1" ht="15.75" x14ac:dyDescent="0.25">
      <c r="A16" s="45" t="s">
        <v>21</v>
      </c>
      <c r="B16" s="45"/>
      <c r="C16" s="45"/>
      <c r="D16" s="45"/>
      <c r="E16" s="45"/>
      <c r="F16" s="45"/>
      <c r="G16" s="45"/>
    </row>
    <row r="17" spans="1:7" s="4" customFormat="1" ht="30" x14ac:dyDescent="0.25">
      <c r="A17" s="12">
        <v>6</v>
      </c>
      <c r="B17" s="10" t="s">
        <v>52</v>
      </c>
      <c r="C17" s="9">
        <v>1</v>
      </c>
      <c r="D17" s="9" t="s">
        <v>7</v>
      </c>
      <c r="E17" s="9">
        <v>600</v>
      </c>
      <c r="F17" s="9">
        <f>E17*H3</f>
        <v>37800</v>
      </c>
      <c r="G17" s="11">
        <f>F17*C17</f>
        <v>37800</v>
      </c>
    </row>
    <row r="18" spans="1:7" s="4" customFormat="1" ht="15.75" x14ac:dyDescent="0.2">
      <c r="A18" s="46" t="s">
        <v>22</v>
      </c>
      <c r="B18" s="46"/>
      <c r="C18" s="46"/>
      <c r="D18" s="46"/>
      <c r="E18" s="46"/>
      <c r="F18" s="46"/>
      <c r="G18" s="46"/>
    </row>
    <row r="19" spans="1:7" s="4" customFormat="1" ht="15.75" x14ac:dyDescent="0.2">
      <c r="A19" s="10">
        <v>7</v>
      </c>
      <c r="B19" s="10" t="s">
        <v>23</v>
      </c>
      <c r="C19" s="10">
        <v>2</v>
      </c>
      <c r="D19" s="10" t="s">
        <v>7</v>
      </c>
      <c r="E19" s="10">
        <v>60</v>
      </c>
      <c r="F19" s="10">
        <f>E19*H3</f>
        <v>3780</v>
      </c>
      <c r="G19" s="13">
        <f>F19*C19</f>
        <v>7560</v>
      </c>
    </row>
    <row r="20" spans="1:7" ht="15.75" x14ac:dyDescent="0.2">
      <c r="A20" s="10">
        <v>8</v>
      </c>
      <c r="B20" s="10" t="s">
        <v>40</v>
      </c>
      <c r="C20" s="10">
        <v>1</v>
      </c>
      <c r="D20" s="10" t="s">
        <v>7</v>
      </c>
      <c r="E20" s="10">
        <v>325</v>
      </c>
      <c r="F20" s="10">
        <f>E20*H3</f>
        <v>20475</v>
      </c>
      <c r="G20" s="13">
        <f>F20*C20</f>
        <v>20475</v>
      </c>
    </row>
    <row r="21" spans="1:7" s="6" customFormat="1" ht="15.75" x14ac:dyDescent="0.2">
      <c r="A21" s="10">
        <v>9</v>
      </c>
      <c r="B21" s="10" t="s">
        <v>24</v>
      </c>
      <c r="C21" s="10">
        <v>1</v>
      </c>
      <c r="D21" s="10" t="s">
        <v>7</v>
      </c>
      <c r="E21" s="10">
        <v>48</v>
      </c>
      <c r="F21" s="10">
        <f>E21*H3</f>
        <v>3024</v>
      </c>
      <c r="G21" s="13">
        <f>F21*C21</f>
        <v>3024</v>
      </c>
    </row>
    <row r="22" spans="1:7" s="4" customFormat="1" ht="28.5" customHeight="1" x14ac:dyDescent="0.2">
      <c r="A22" s="10">
        <v>10</v>
      </c>
      <c r="B22" s="10" t="s">
        <v>25</v>
      </c>
      <c r="C22" s="10">
        <v>1</v>
      </c>
      <c r="D22" s="10" t="s">
        <v>7</v>
      </c>
      <c r="E22" s="10">
        <v>120</v>
      </c>
      <c r="F22" s="10">
        <f>E22*H3</f>
        <v>7560</v>
      </c>
      <c r="G22" s="13">
        <f>F22*C22</f>
        <v>7560</v>
      </c>
    </row>
    <row r="23" spans="1:7" s="4" customFormat="1" ht="15.75" x14ac:dyDescent="0.2">
      <c r="A23" s="10">
        <v>11</v>
      </c>
      <c r="B23" s="10" t="s">
        <v>26</v>
      </c>
      <c r="C23" s="10">
        <v>1</v>
      </c>
      <c r="D23" s="10" t="s">
        <v>27</v>
      </c>
      <c r="E23" s="10">
        <v>87</v>
      </c>
      <c r="F23" s="10">
        <f>E23*H3</f>
        <v>5481</v>
      </c>
      <c r="G23" s="13">
        <f>F23*C23</f>
        <v>5481</v>
      </c>
    </row>
    <row r="24" spans="1:7" s="4" customFormat="1" ht="15.75" x14ac:dyDescent="0.2">
      <c r="A24" s="46" t="s">
        <v>28</v>
      </c>
      <c r="B24" s="46"/>
      <c r="C24" s="46"/>
      <c r="D24" s="46"/>
      <c r="E24" s="46"/>
      <c r="F24" s="46"/>
      <c r="G24" s="46"/>
    </row>
    <row r="25" spans="1:7" s="4" customFormat="1" ht="22.5" customHeight="1" x14ac:dyDescent="0.25">
      <c r="A25" s="29">
        <v>12</v>
      </c>
      <c r="B25" s="10" t="s">
        <v>46</v>
      </c>
      <c r="C25" s="9">
        <v>2</v>
      </c>
      <c r="D25" s="9" t="s">
        <v>7</v>
      </c>
      <c r="E25" s="9">
        <v>155</v>
      </c>
      <c r="F25" s="9">
        <f>E25*H3</f>
        <v>9765</v>
      </c>
      <c r="G25" s="14">
        <f t="shared" ref="G25:G30" si="0">F25*C25</f>
        <v>19530</v>
      </c>
    </row>
    <row r="26" spans="1:7" s="4" customFormat="1" ht="15.75" x14ac:dyDescent="0.25">
      <c r="A26" s="29">
        <v>13</v>
      </c>
      <c r="B26" s="10" t="s">
        <v>47</v>
      </c>
      <c r="C26" s="9">
        <v>1</v>
      </c>
      <c r="D26" s="9" t="s">
        <v>7</v>
      </c>
      <c r="E26" s="9">
        <v>185</v>
      </c>
      <c r="F26" s="30">
        <f>E26*H3</f>
        <v>11655</v>
      </c>
      <c r="G26" s="11">
        <f t="shared" si="0"/>
        <v>11655</v>
      </c>
    </row>
    <row r="27" spans="1:7" s="4" customFormat="1" ht="15.75" x14ac:dyDescent="0.25">
      <c r="A27" s="29">
        <v>14</v>
      </c>
      <c r="B27" s="10" t="s">
        <v>29</v>
      </c>
      <c r="C27" s="9">
        <v>2</v>
      </c>
      <c r="D27" s="9" t="s">
        <v>7</v>
      </c>
      <c r="E27" s="9">
        <v>6</v>
      </c>
      <c r="F27" s="9">
        <f>E27*H3</f>
        <v>378</v>
      </c>
      <c r="G27" s="14">
        <f t="shared" si="0"/>
        <v>756</v>
      </c>
    </row>
    <row r="28" spans="1:7" ht="15.75" x14ac:dyDescent="0.25">
      <c r="A28" s="29">
        <v>15</v>
      </c>
      <c r="B28" s="10" t="s">
        <v>30</v>
      </c>
      <c r="C28" s="9">
        <v>2</v>
      </c>
      <c r="D28" s="9" t="s">
        <v>7</v>
      </c>
      <c r="E28" s="9">
        <v>20</v>
      </c>
      <c r="F28" s="9">
        <f>E28*H3</f>
        <v>1260</v>
      </c>
      <c r="G28" s="14">
        <f t="shared" si="0"/>
        <v>2520</v>
      </c>
    </row>
    <row r="29" spans="1:7" ht="16.5" customHeight="1" x14ac:dyDescent="0.25">
      <c r="A29" s="29">
        <v>16</v>
      </c>
      <c r="B29" s="10" t="s">
        <v>31</v>
      </c>
      <c r="C29" s="9">
        <v>1</v>
      </c>
      <c r="D29" s="9" t="s">
        <v>27</v>
      </c>
      <c r="E29" s="9">
        <v>40</v>
      </c>
      <c r="F29" s="9">
        <f>E29*H3</f>
        <v>2520</v>
      </c>
      <c r="G29" s="31">
        <f t="shared" si="0"/>
        <v>2520</v>
      </c>
    </row>
    <row r="30" spans="1:7" ht="15.75" x14ac:dyDescent="0.25">
      <c r="A30" s="29">
        <v>17</v>
      </c>
      <c r="B30" s="10" t="s">
        <v>32</v>
      </c>
      <c r="C30" s="9">
        <v>2</v>
      </c>
      <c r="D30" s="9" t="s">
        <v>27</v>
      </c>
      <c r="E30" s="9">
        <v>27</v>
      </c>
      <c r="F30" s="9">
        <f>E30*H3</f>
        <v>1701</v>
      </c>
      <c r="G30" s="14">
        <f t="shared" si="0"/>
        <v>3402</v>
      </c>
    </row>
    <row r="31" spans="1:7" ht="15" customHeight="1" x14ac:dyDescent="0.2">
      <c r="A31" s="48" t="s">
        <v>48</v>
      </c>
      <c r="B31" s="49"/>
      <c r="C31" s="49"/>
      <c r="D31" s="49"/>
      <c r="E31" s="49"/>
      <c r="F31" s="49"/>
      <c r="G31" s="50"/>
    </row>
    <row r="32" spans="1:7" ht="15" customHeight="1" x14ac:dyDescent="0.25">
      <c r="A32" s="29">
        <v>18</v>
      </c>
      <c r="B32" s="10" t="s">
        <v>45</v>
      </c>
      <c r="C32" s="9">
        <v>0</v>
      </c>
      <c r="D32" s="9" t="s">
        <v>7</v>
      </c>
      <c r="E32" s="9">
        <v>324</v>
      </c>
      <c r="F32" s="9">
        <f>E32*H3</f>
        <v>20412</v>
      </c>
      <c r="G32" s="31">
        <f t="shared" ref="G32" si="1">F32*C32</f>
        <v>0</v>
      </c>
    </row>
    <row r="33" spans="1:7" ht="15" customHeight="1" x14ac:dyDescent="0.2">
      <c r="A33" s="42" t="s">
        <v>13</v>
      </c>
      <c r="B33" s="43"/>
      <c r="C33" s="43"/>
      <c r="D33" s="43"/>
      <c r="E33" s="43"/>
      <c r="F33" s="43"/>
      <c r="G33" s="44"/>
    </row>
    <row r="34" spans="1:7" ht="33.75" customHeight="1" x14ac:dyDescent="0.25">
      <c r="A34" s="15">
        <v>19</v>
      </c>
      <c r="B34" s="15" t="s">
        <v>42</v>
      </c>
      <c r="C34" s="16">
        <v>1</v>
      </c>
      <c r="D34" s="16" t="s">
        <v>12</v>
      </c>
      <c r="E34" s="16">
        <v>490</v>
      </c>
      <c r="F34" s="16">
        <f>E34*H3</f>
        <v>30870</v>
      </c>
      <c r="G34" s="26">
        <f>F34*C34</f>
        <v>30870</v>
      </c>
    </row>
    <row r="35" spans="1:7" ht="15.75" x14ac:dyDescent="0.25">
      <c r="A35" s="16" t="s">
        <v>14</v>
      </c>
      <c r="B35" s="16"/>
      <c r="C35" s="17"/>
      <c r="D35" s="17"/>
      <c r="E35" s="17"/>
      <c r="F35" s="17"/>
      <c r="G35" s="27">
        <f>G34+G32+G30+G29+G28+G27+G26+G25+G23+G22+G21+G20+G19+G17+G15+G14+G12+G11+G10</f>
        <v>218169</v>
      </c>
    </row>
    <row r="36" spans="1:7" ht="15.75" x14ac:dyDescent="0.25">
      <c r="A36" s="16" t="s">
        <v>15</v>
      </c>
      <c r="B36" s="16"/>
      <c r="C36" s="17"/>
      <c r="D36" s="17"/>
      <c r="E36" s="17"/>
      <c r="F36" s="17"/>
      <c r="G36" s="22">
        <f>G35*15%</f>
        <v>32725.35</v>
      </c>
    </row>
    <row r="37" spans="1:7" ht="15.75" x14ac:dyDescent="0.25">
      <c r="A37" s="52" t="s">
        <v>19</v>
      </c>
      <c r="B37" s="53"/>
      <c r="C37" s="18">
        <v>1</v>
      </c>
      <c r="D37" s="19" t="s">
        <v>7</v>
      </c>
      <c r="E37" s="19"/>
      <c r="F37" s="20"/>
      <c r="G37" s="22">
        <f>G35*5%</f>
        <v>10908.45</v>
      </c>
    </row>
    <row r="38" spans="1:7" ht="15.75" x14ac:dyDescent="0.2">
      <c r="A38" s="52" t="s">
        <v>16</v>
      </c>
      <c r="B38" s="53"/>
      <c r="C38" s="52"/>
      <c r="D38" s="53"/>
      <c r="E38" s="32"/>
      <c r="F38" s="32"/>
      <c r="G38" s="23">
        <f>G35+G36+G37</f>
        <v>261802.80000000002</v>
      </c>
    </row>
    <row r="39" spans="1:7" ht="15.75" x14ac:dyDescent="0.2">
      <c r="A39" s="54" t="s">
        <v>17</v>
      </c>
      <c r="B39" s="47"/>
      <c r="C39" s="47"/>
      <c r="D39" s="47"/>
      <c r="E39" s="21"/>
      <c r="F39" s="21"/>
      <c r="G39" s="24">
        <f>G6+G38</f>
        <v>633880.80000000005</v>
      </c>
    </row>
    <row r="41" spans="1:7" x14ac:dyDescent="0.2">
      <c r="A41" s="7"/>
      <c r="B41"/>
      <c r="G41"/>
    </row>
    <row r="42" spans="1:7" x14ac:dyDescent="0.2">
      <c r="A42" s="7"/>
      <c r="B42"/>
      <c r="G42"/>
    </row>
    <row r="43" spans="1:7" x14ac:dyDescent="0.2">
      <c r="A43" s="7"/>
      <c r="B43" t="s">
        <v>33</v>
      </c>
      <c r="C43">
        <f>G6*70%</f>
        <v>260454.59999999998</v>
      </c>
      <c r="G43"/>
    </row>
    <row r="44" spans="1:7" ht="15.75" customHeight="1" x14ac:dyDescent="0.2">
      <c r="A44" s="7"/>
      <c r="B44" t="s">
        <v>44</v>
      </c>
      <c r="C44" s="28">
        <f>G14+G15+G25+G27+G28+G30+G34</f>
        <v>72198</v>
      </c>
      <c r="G44"/>
    </row>
    <row r="45" spans="1:7" x14ac:dyDescent="0.2">
      <c r="B45" t="s">
        <v>34</v>
      </c>
      <c r="C45">
        <f>C43+C44</f>
        <v>332652.59999999998</v>
      </c>
      <c r="G45"/>
    </row>
    <row r="46" spans="1:7" ht="15.75" customHeight="1" x14ac:dyDescent="0.2"/>
    <row r="47" spans="1:7" ht="15" x14ac:dyDescent="0.2">
      <c r="B47" s="34" t="s">
        <v>38</v>
      </c>
      <c r="D47" s="51" t="s">
        <v>39</v>
      </c>
      <c r="E47" s="51"/>
      <c r="F47" s="51"/>
      <c r="G47" s="51"/>
    </row>
    <row r="48" spans="1:7" ht="15" customHeight="1" x14ac:dyDescent="0.2"/>
    <row r="49" ht="12.7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8" ht="15.75" customHeight="1" x14ac:dyDescent="0.2"/>
  </sheetData>
  <sheetProtection selectLockedCells="1" selectUnlockedCells="1"/>
  <mergeCells count="15">
    <mergeCell ref="C39:D39"/>
    <mergeCell ref="A31:G31"/>
    <mergeCell ref="D47:G47"/>
    <mergeCell ref="A38:B38"/>
    <mergeCell ref="C38:D38"/>
    <mergeCell ref="A39:B39"/>
    <mergeCell ref="A37:B37"/>
    <mergeCell ref="A1:G1"/>
    <mergeCell ref="A9:G9"/>
    <mergeCell ref="A7:G7"/>
    <mergeCell ref="A33:G33"/>
    <mergeCell ref="A13:G13"/>
    <mergeCell ref="A16:G16"/>
    <mergeCell ref="A18:G18"/>
    <mergeCell ref="A24:G24"/>
  </mergeCells>
  <phoneticPr fontId="0" type="noConversion"/>
  <pageMargins left="0" right="0" top="1.5748031496062993" bottom="0.11811023622047245" header="0.51181102362204722" footer="0.51181102362204722"/>
  <pageSetup paperSize="9" scale="60" firstPageNumber="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предложение</vt:lpstr>
      <vt:lpstr>Лист1</vt:lpstr>
      <vt:lpstr>Лист2</vt:lpstr>
      <vt:lpstr>предложение!Область_печати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2017-04-09T07:37:36Z</cp:lastPrinted>
  <dcterms:created xsi:type="dcterms:W3CDTF">2009-08-13T05:06:22Z</dcterms:created>
  <dcterms:modified xsi:type="dcterms:W3CDTF">2017-06-22T09:14:21Z</dcterms:modified>
</cp:coreProperties>
</file>