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Коммерческие для сайта\"/>
    </mc:Choice>
  </mc:AlternateContent>
  <bookViews>
    <workbookView xWindow="13230" yWindow="4800" windowWidth="15600" windowHeight="8190"/>
  </bookViews>
  <sheets>
    <sheet name="фильтрация" sheetId="1" r:id="rId1"/>
    <sheet name="Лист1" sheetId="3" r:id="rId2"/>
    <sheet name="Лист2" sheetId="4" r:id="rId3"/>
  </sheets>
  <calcPr calcId="152511"/>
</workbook>
</file>

<file path=xl/calcChain.xml><?xml version="1.0" encoding="utf-8"?>
<calcChain xmlns="http://schemas.openxmlformats.org/spreadsheetml/2006/main">
  <c r="F19" i="1" l="1"/>
  <c r="G19" i="1" s="1"/>
  <c r="F4" i="1"/>
  <c r="G4" i="1" s="1"/>
  <c r="F3" i="1"/>
  <c r="G3" i="1" s="1"/>
  <c r="F10" i="1"/>
  <c r="G10" i="1" s="1"/>
  <c r="F11" i="1"/>
  <c r="G11" i="1" s="1"/>
  <c r="F12" i="1"/>
  <c r="G12" i="1" s="1"/>
  <c r="F14" i="1"/>
  <c r="G14" i="1" s="1"/>
  <c r="F15" i="1"/>
  <c r="G15" i="1" s="1"/>
  <c r="F17" i="1"/>
  <c r="G17" i="1" s="1"/>
  <c r="F21" i="1"/>
  <c r="G21" i="1" s="1"/>
  <c r="G6" i="1" l="1"/>
  <c r="G29" i="1" s="1"/>
  <c r="G28" i="1"/>
  <c r="G22" i="1"/>
  <c r="G24" i="1" l="1"/>
  <c r="G30" i="1"/>
  <c r="G23" i="1"/>
  <c r="G25" i="1" s="1"/>
  <c r="G26" i="1" l="1"/>
</calcChain>
</file>

<file path=xl/sharedStrings.xml><?xml version="1.0" encoding="utf-8"?>
<sst xmlns="http://schemas.openxmlformats.org/spreadsheetml/2006/main" count="55" uniqueCount="39">
  <si>
    <t>№</t>
  </si>
  <si>
    <t>Наименование</t>
  </si>
  <si>
    <t>Кол-во</t>
  </si>
  <si>
    <t>Ед. изм.</t>
  </si>
  <si>
    <t>Цена в у.е</t>
  </si>
  <si>
    <t>Цена в руб.</t>
  </si>
  <si>
    <t>Сумма</t>
  </si>
  <si>
    <t>шт.</t>
  </si>
  <si>
    <t>Итого стоимость бассейна без оборудования</t>
  </si>
  <si>
    <t>Цена в у.е.</t>
  </si>
  <si>
    <t>Фильтрация</t>
  </si>
  <si>
    <t>Закладные элементы фильтрации</t>
  </si>
  <si>
    <t>Управление фильтрацией</t>
  </si>
  <si>
    <t>компл.</t>
  </si>
  <si>
    <t>Дополнительное оборудование</t>
  </si>
  <si>
    <t xml:space="preserve">Итого стоимость оборудования составляет: </t>
  </si>
  <si>
    <t>Монтажные работы составляют:</t>
  </si>
  <si>
    <t>Итого стоимость необходимого оборудования:</t>
  </si>
  <si>
    <t>Итого стоимость бассейна с оборудованием:</t>
  </si>
  <si>
    <t>* Рассчитывается после выезда специалиста на место</t>
  </si>
  <si>
    <t>Трубопроводная арматура</t>
  </si>
  <si>
    <t>Стоимость закладного оборудования</t>
  </si>
  <si>
    <t>70 % от стоимости чаши</t>
  </si>
  <si>
    <t>Пусконаладочные работы</t>
  </si>
  <si>
    <t>Итого для заключения договора необходимо:</t>
  </si>
  <si>
    <t>Песок кварцевый фракции 0.5-0.8 мм 25 кг., SAND0508</t>
  </si>
  <si>
    <t>Скиммер из ABS пластика, (крепление:  нерж.болт в бронзовую резьбу) А-054</t>
  </si>
  <si>
    <t>Форсунка стеновая возврата воды из ABS пластика, (крепление:  нерж.болт в бронзовую резьбу) А-031</t>
  </si>
  <si>
    <t>Комплект трубопроводной и запорнорегулирующей арматуры ПВХ (рассчитывается по фактическому расходу)*</t>
  </si>
  <si>
    <t xml:space="preserve">        Стоимость необходимого оборудования для бассейна.                                                                                             (Все оборудование из серии Premium, Испанского  и  Шведского производства)</t>
  </si>
  <si>
    <t>желтым цветом выделенно закладное оборудование</t>
  </si>
  <si>
    <t>Доставка на место (черта города)</t>
  </si>
  <si>
    <t>Фильтр "ROMA" 6  м3/ч, MEC400VT</t>
  </si>
  <si>
    <t>Циркуляционный насос "Premium" "America" 6  м3/ч, SA033M</t>
  </si>
  <si>
    <t>Лестница, 4 ступенчатая, из нержавеющей стали, Швеция "MIXTO", PS-0307</t>
  </si>
  <si>
    <t>Панель управления фильтрацией</t>
  </si>
  <si>
    <t>Римская лестница(угловая)</t>
  </si>
  <si>
    <t>Стоимость чаши бассейна из UF стабилизированного Немецкого полипропилена  SIMONA  (по бесшовной технологии, цвет "Карибо", толщиной 5 мм. Размер ,5*3*1,5 м. Форма - прямоугольник с закругленными углами, Объем 22 м3.</t>
  </si>
  <si>
    <t>Стоимость полипропиленовой чаши (материал полипропилен Немецкого   производства; сварка на стыковочной машине; сборка этого материала;  пенополистирол под бассейн-на бетонную плиту;  пенополистерольные  блоки в стенки бассейна снаружи, арматура 12 вокруг бассейна в ребрах; изготовление внутренних распорок; техническое задание, инструкция по бетонированию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</si>
</sst>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</font>
    <font>
      <b/>
      <sz val="10"/>
      <name val="Arial"/>
      <family val="2"/>
      <charset val="204"/>
    </font>
    <font>
      <sz val="13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Border="1" applyAlignment="1">
      <alignment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wrapText="1"/>
    </xf>
    <xf numFmtId="0" fontId="7" fillId="2" borderId="1" xfId="0" applyFont="1" applyFill="1" applyBorder="1"/>
    <xf numFmtId="0" fontId="3" fillId="2" borderId="1" xfId="0" applyFont="1" applyFill="1" applyBorder="1"/>
    <xf numFmtId="0" fontId="7" fillId="2" borderId="2" xfId="0" applyFont="1" applyFill="1" applyBorder="1"/>
    <xf numFmtId="0" fontId="7" fillId="2" borderId="2" xfId="0" applyFont="1" applyFill="1" applyBorder="1" applyAlignment="1"/>
    <xf numFmtId="0" fontId="7" fillId="2" borderId="1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 wrapText="1"/>
    </xf>
    <xf numFmtId="0" fontId="7" fillId="2" borderId="3" xfId="0" applyFont="1" applyFill="1" applyBorder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wrapText="1"/>
    </xf>
    <xf numFmtId="0" fontId="3" fillId="4" borderId="1" xfId="0" applyFont="1" applyFill="1" applyBorder="1"/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/>
    </xf>
    <xf numFmtId="0" fontId="3" fillId="3" borderId="1" xfId="0" applyFont="1" applyFill="1" applyBorder="1"/>
    <xf numFmtId="1" fontId="3" fillId="2" borderId="1" xfId="0" applyNumberFormat="1" applyFont="1" applyFill="1" applyBorder="1"/>
    <xf numFmtId="0" fontId="7" fillId="2" borderId="1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left"/>
    </xf>
    <xf numFmtId="1" fontId="3" fillId="3" borderId="1" xfId="0" applyNumberFormat="1" applyFont="1" applyFill="1" applyBorder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/>
    <xf numFmtId="0" fontId="3" fillId="0" borderId="0" xfId="0" applyFont="1"/>
    <xf numFmtId="1" fontId="3" fillId="0" borderId="4" xfId="0" applyNumberFormat="1" applyFont="1" applyBorder="1" applyAlignment="1">
      <alignment horizontal="right" vertical="top" wrapText="1"/>
    </xf>
    <xf numFmtId="1" fontId="3" fillId="0" borderId="4" xfId="0" applyNumberFormat="1" applyFont="1" applyBorder="1"/>
    <xf numFmtId="0" fontId="4" fillId="2" borderId="1" xfId="0" applyFont="1" applyFill="1" applyBorder="1" applyAlignment="1">
      <alignment vertical="center" wrapText="1"/>
    </xf>
    <xf numFmtId="0" fontId="8" fillId="2" borderId="1" xfId="0" applyFont="1" applyFill="1" applyBorder="1"/>
    <xf numFmtId="1" fontId="3" fillId="3" borderId="1" xfId="0" applyNumberFormat="1" applyFont="1" applyFill="1" applyBorder="1" applyAlignment="1"/>
    <xf numFmtId="1" fontId="3" fillId="0" borderId="4" xfId="0" applyNumberFormat="1" applyFont="1" applyFill="1" applyBorder="1"/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left" vertical="center" wrapText="1"/>
    </xf>
    <xf numFmtId="0" fontId="3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3" fillId="5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/>
    <xf numFmtId="0" fontId="3" fillId="6" borderId="2" xfId="0" applyFont="1" applyFill="1" applyBorder="1" applyAlignment="1"/>
    <xf numFmtId="0" fontId="7" fillId="2" borderId="5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I7" sqref="I7"/>
    </sheetView>
  </sheetViews>
  <sheetFormatPr defaultRowHeight="12.75" x14ac:dyDescent="0.2"/>
  <cols>
    <col min="1" max="1" width="4.42578125" style="1" customWidth="1"/>
    <col min="2" max="2" width="55.7109375" style="2" customWidth="1"/>
    <col min="4" max="4" width="8.5703125" customWidth="1"/>
    <col min="5" max="5" width="9.7109375" customWidth="1"/>
    <col min="6" max="6" width="14" customWidth="1"/>
    <col min="7" max="7" width="16.140625" style="3" customWidth="1"/>
  </cols>
  <sheetData>
    <row r="1" spans="1:8" s="5" customFormat="1" ht="56.25" customHeight="1" x14ac:dyDescent="0.2">
      <c r="A1" s="47" t="s">
        <v>37</v>
      </c>
      <c r="B1" s="47"/>
      <c r="C1" s="47"/>
      <c r="D1" s="47"/>
      <c r="E1" s="47"/>
      <c r="F1" s="47"/>
      <c r="G1" s="47"/>
    </row>
    <row r="2" spans="1:8" s="5" customFormat="1" ht="15" x14ac:dyDescent="0.2">
      <c r="A2" s="7" t="s">
        <v>0</v>
      </c>
      <c r="B2" s="8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10" t="s">
        <v>6</v>
      </c>
    </row>
    <row r="3" spans="1:8" s="5" customFormat="1" ht="141.75" customHeight="1" x14ac:dyDescent="0.25">
      <c r="A3" s="11">
        <v>1</v>
      </c>
      <c r="B3" s="12" t="s">
        <v>38</v>
      </c>
      <c r="C3" s="13">
        <v>1</v>
      </c>
      <c r="D3" s="13" t="s">
        <v>7</v>
      </c>
      <c r="E3" s="13">
        <v>3690</v>
      </c>
      <c r="F3" s="13">
        <f>E3*H3</f>
        <v>232470</v>
      </c>
      <c r="G3" s="14">
        <f>F3*C3</f>
        <v>232470</v>
      </c>
      <c r="H3" s="5">
        <v>63</v>
      </c>
    </row>
    <row r="4" spans="1:8" s="5" customFormat="1" ht="22.5" customHeight="1" x14ac:dyDescent="0.25">
      <c r="A4" s="11">
        <v>2</v>
      </c>
      <c r="B4" s="12" t="s">
        <v>36</v>
      </c>
      <c r="C4" s="13">
        <v>0</v>
      </c>
      <c r="D4" s="13" t="s">
        <v>7</v>
      </c>
      <c r="E4" s="13">
        <v>1085</v>
      </c>
      <c r="F4" s="15">
        <f>E4*H3</f>
        <v>68355</v>
      </c>
      <c r="G4" s="14">
        <f>F4*C4</f>
        <v>0</v>
      </c>
    </row>
    <row r="5" spans="1:8" s="5" customFormat="1" ht="15" customHeight="1" x14ac:dyDescent="0.25">
      <c r="A5" s="11">
        <v>3</v>
      </c>
      <c r="B5" s="12" t="s">
        <v>31</v>
      </c>
      <c r="C5" s="13">
        <v>1</v>
      </c>
      <c r="D5" s="13" t="s">
        <v>7</v>
      </c>
      <c r="E5" s="13"/>
      <c r="F5" s="15"/>
      <c r="G5" s="14">
        <v>0</v>
      </c>
    </row>
    <row r="6" spans="1:8" s="5" customFormat="1" ht="42.75" customHeight="1" x14ac:dyDescent="0.25">
      <c r="A6" s="48" t="s">
        <v>8</v>
      </c>
      <c r="B6" s="48"/>
      <c r="C6" s="48"/>
      <c r="D6" s="48"/>
      <c r="E6" s="48"/>
      <c r="F6" s="16"/>
      <c r="G6" s="39">
        <f>G3+G4+G5</f>
        <v>232470</v>
      </c>
    </row>
    <row r="7" spans="1:8" s="5" customFormat="1" ht="50.25" customHeight="1" x14ac:dyDescent="0.2">
      <c r="A7" s="41" t="s">
        <v>29</v>
      </c>
      <c r="B7" s="42"/>
      <c r="C7" s="42"/>
      <c r="D7" s="42"/>
      <c r="E7" s="42"/>
      <c r="F7" s="42"/>
      <c r="G7" s="43"/>
    </row>
    <row r="8" spans="1:8" s="5" customFormat="1" ht="15" x14ac:dyDescent="0.2">
      <c r="A8" s="7" t="s">
        <v>0</v>
      </c>
      <c r="B8" s="8" t="s">
        <v>1</v>
      </c>
      <c r="C8" s="9" t="s">
        <v>2</v>
      </c>
      <c r="D8" s="9" t="s">
        <v>3</v>
      </c>
      <c r="E8" s="9" t="s">
        <v>9</v>
      </c>
      <c r="F8" s="9" t="s">
        <v>5</v>
      </c>
      <c r="G8" s="10" t="s">
        <v>6</v>
      </c>
    </row>
    <row r="9" spans="1:8" s="6" customFormat="1" ht="15" x14ac:dyDescent="0.2">
      <c r="A9" s="49" t="s">
        <v>10</v>
      </c>
      <c r="B9" s="49"/>
      <c r="C9" s="49"/>
      <c r="D9" s="49"/>
      <c r="E9" s="49"/>
      <c r="F9" s="49"/>
      <c r="G9" s="49"/>
    </row>
    <row r="10" spans="1:8" s="5" customFormat="1" ht="28.5" customHeight="1" x14ac:dyDescent="0.25">
      <c r="A10" s="11">
        <v>1</v>
      </c>
      <c r="B10" s="17" t="s">
        <v>32</v>
      </c>
      <c r="C10" s="13">
        <v>1</v>
      </c>
      <c r="D10" s="13" t="s">
        <v>7</v>
      </c>
      <c r="E10" s="13">
        <v>344</v>
      </c>
      <c r="F10" s="13">
        <f>E10*H3</f>
        <v>21672</v>
      </c>
      <c r="G10" s="14">
        <f>C10*F10</f>
        <v>21672</v>
      </c>
    </row>
    <row r="11" spans="1:8" s="5" customFormat="1" ht="28.5" x14ac:dyDescent="0.25">
      <c r="A11" s="18">
        <v>2</v>
      </c>
      <c r="B11" s="19" t="s">
        <v>25</v>
      </c>
      <c r="C11" s="20">
        <v>2</v>
      </c>
      <c r="D11" s="20" t="s">
        <v>7</v>
      </c>
      <c r="E11" s="20">
        <v>11</v>
      </c>
      <c r="F11" s="13">
        <f>E11*H3</f>
        <v>693</v>
      </c>
      <c r="G11" s="14">
        <f>C11*F11</f>
        <v>1386</v>
      </c>
    </row>
    <row r="12" spans="1:8" s="5" customFormat="1" ht="28.5" x14ac:dyDescent="0.25">
      <c r="A12" s="21">
        <v>3</v>
      </c>
      <c r="B12" s="17" t="s">
        <v>33</v>
      </c>
      <c r="C12" s="22">
        <v>1</v>
      </c>
      <c r="D12" s="13" t="s">
        <v>7</v>
      </c>
      <c r="E12" s="22">
        <v>315</v>
      </c>
      <c r="F12" s="13">
        <f>E12*H3</f>
        <v>19845</v>
      </c>
      <c r="G12" s="14">
        <f>C12*F12</f>
        <v>19845</v>
      </c>
    </row>
    <row r="13" spans="1:8" s="5" customFormat="1" ht="15" x14ac:dyDescent="0.2">
      <c r="A13" s="50" t="s">
        <v>11</v>
      </c>
      <c r="B13" s="50"/>
      <c r="C13" s="50"/>
      <c r="D13" s="50"/>
      <c r="E13" s="50"/>
      <c r="F13" s="50"/>
      <c r="G13" s="50"/>
    </row>
    <row r="14" spans="1:8" s="5" customFormat="1" ht="28.5" x14ac:dyDescent="0.25">
      <c r="A14" s="11">
        <v>4</v>
      </c>
      <c r="B14" s="17" t="s">
        <v>26</v>
      </c>
      <c r="C14" s="13">
        <v>1</v>
      </c>
      <c r="D14" s="13" t="s">
        <v>7</v>
      </c>
      <c r="E14" s="13">
        <v>150</v>
      </c>
      <c r="F14" s="13">
        <f>E14*H3</f>
        <v>9450</v>
      </c>
      <c r="G14" s="23">
        <f>F14*C14</f>
        <v>9450</v>
      </c>
    </row>
    <row r="15" spans="1:8" s="5" customFormat="1" ht="51.75" customHeight="1" x14ac:dyDescent="0.25">
      <c r="A15" s="11">
        <v>5</v>
      </c>
      <c r="B15" s="17" t="s">
        <v>27</v>
      </c>
      <c r="C15" s="13">
        <v>2</v>
      </c>
      <c r="D15" s="13" t="s">
        <v>7</v>
      </c>
      <c r="E15" s="13">
        <v>30</v>
      </c>
      <c r="F15" s="13">
        <f>E15*H3</f>
        <v>1890</v>
      </c>
      <c r="G15" s="23">
        <f>F15*C15</f>
        <v>3780</v>
      </c>
    </row>
    <row r="16" spans="1:8" s="5" customFormat="1" ht="30" customHeight="1" x14ac:dyDescent="0.25">
      <c r="A16" s="55" t="s">
        <v>12</v>
      </c>
      <c r="B16" s="55"/>
      <c r="C16" s="55"/>
      <c r="D16" s="55"/>
      <c r="E16" s="55"/>
      <c r="F16" s="55"/>
      <c r="G16" s="55"/>
    </row>
    <row r="17" spans="1:7" s="5" customFormat="1" ht="16.5" customHeight="1" x14ac:dyDescent="0.25">
      <c r="A17" s="11">
        <v>6</v>
      </c>
      <c r="B17" s="17" t="s">
        <v>35</v>
      </c>
      <c r="C17" s="13">
        <v>1</v>
      </c>
      <c r="D17" s="13" t="s">
        <v>7</v>
      </c>
      <c r="E17" s="13">
        <v>195</v>
      </c>
      <c r="F17" s="13">
        <f>E17*H3</f>
        <v>12285</v>
      </c>
      <c r="G17" s="14">
        <f>F17*C17</f>
        <v>12285</v>
      </c>
    </row>
    <row r="18" spans="1:7" s="5" customFormat="1" ht="30.75" customHeight="1" x14ac:dyDescent="0.2">
      <c r="A18" s="50" t="s">
        <v>14</v>
      </c>
      <c r="B18" s="50"/>
      <c r="C18" s="50"/>
      <c r="D18" s="50"/>
      <c r="E18" s="50"/>
      <c r="F18" s="50"/>
      <c r="G18" s="50"/>
    </row>
    <row r="19" spans="1:7" s="5" customFormat="1" ht="39.75" customHeight="1" x14ac:dyDescent="0.25">
      <c r="A19" s="37">
        <v>7</v>
      </c>
      <c r="B19" s="37" t="s">
        <v>34</v>
      </c>
      <c r="C19" s="37">
        <v>1</v>
      </c>
      <c r="D19" s="37" t="s">
        <v>7</v>
      </c>
      <c r="E19" s="37">
        <v>324</v>
      </c>
      <c r="F19" s="37">
        <f>E19*H3</f>
        <v>20412</v>
      </c>
      <c r="G19" s="38">
        <f>C19*F19</f>
        <v>20412</v>
      </c>
    </row>
    <row r="20" spans="1:7" s="5" customFormat="1" ht="27" customHeight="1" x14ac:dyDescent="0.25">
      <c r="A20" s="56" t="s">
        <v>20</v>
      </c>
      <c r="B20" s="57"/>
      <c r="C20" s="57"/>
      <c r="D20" s="57"/>
      <c r="E20" s="57"/>
      <c r="F20" s="57"/>
      <c r="G20" s="58"/>
    </row>
    <row r="21" spans="1:7" s="5" customFormat="1" ht="48" customHeight="1" x14ac:dyDescent="0.25">
      <c r="A21" s="11">
        <v>8</v>
      </c>
      <c r="B21" s="17" t="s">
        <v>28</v>
      </c>
      <c r="C21" s="13">
        <v>1</v>
      </c>
      <c r="D21" s="13" t="s">
        <v>13</v>
      </c>
      <c r="E21" s="13">
        <v>450</v>
      </c>
      <c r="F21" s="13">
        <f>E21*H3</f>
        <v>28350</v>
      </c>
      <c r="G21" s="23">
        <f>F21*C21</f>
        <v>28350</v>
      </c>
    </row>
    <row r="22" spans="1:7" s="5" customFormat="1" ht="15.75" x14ac:dyDescent="0.25">
      <c r="A22" s="53" t="s">
        <v>15</v>
      </c>
      <c r="B22" s="53"/>
      <c r="C22" s="53"/>
      <c r="D22" s="53"/>
      <c r="E22" s="53"/>
      <c r="F22" s="25"/>
      <c r="G22" s="26">
        <f>G10+G11+G12+G14+G15+G17+G19+G21</f>
        <v>117180</v>
      </c>
    </row>
    <row r="23" spans="1:7" s="5" customFormat="1" ht="15.75" x14ac:dyDescent="0.25">
      <c r="A23" s="53" t="s">
        <v>16</v>
      </c>
      <c r="B23" s="53"/>
      <c r="C23" s="53"/>
      <c r="D23" s="53"/>
      <c r="E23" s="53"/>
      <c r="F23" s="25"/>
      <c r="G23" s="27">
        <f>G22*20%</f>
        <v>23436</v>
      </c>
    </row>
    <row r="24" spans="1:7" s="5" customFormat="1" ht="15.75" x14ac:dyDescent="0.25">
      <c r="A24" s="59" t="s">
        <v>23</v>
      </c>
      <c r="B24" s="60"/>
      <c r="C24" s="28">
        <v>1</v>
      </c>
      <c r="D24" s="24" t="s">
        <v>7</v>
      </c>
      <c r="E24" s="24"/>
      <c r="F24" s="25"/>
      <c r="G24" s="27">
        <f>G22*5%</f>
        <v>5859</v>
      </c>
    </row>
    <row r="25" spans="1:7" s="5" customFormat="1" ht="15.75" x14ac:dyDescent="0.25">
      <c r="A25" s="53" t="s">
        <v>17</v>
      </c>
      <c r="B25" s="53"/>
      <c r="C25" s="53"/>
      <c r="D25" s="53"/>
      <c r="E25" s="53"/>
      <c r="F25" s="25"/>
      <c r="G25" s="27">
        <f>G22+G23+G24</f>
        <v>146475</v>
      </c>
    </row>
    <row r="26" spans="1:7" s="5" customFormat="1" ht="15.75" x14ac:dyDescent="0.25">
      <c r="A26" s="54" t="s">
        <v>18</v>
      </c>
      <c r="B26" s="54"/>
      <c r="C26" s="54"/>
      <c r="D26" s="54"/>
      <c r="E26" s="54"/>
      <c r="F26" s="29"/>
      <c r="G26" s="30">
        <f>G6+G25</f>
        <v>378945</v>
      </c>
    </row>
    <row r="27" spans="1:7" s="5" customFormat="1" ht="15.75" x14ac:dyDescent="0.25">
      <c r="A27" s="31"/>
      <c r="B27" s="32"/>
      <c r="C27" s="33"/>
      <c r="D27" s="33"/>
      <c r="E27" s="33"/>
      <c r="F27" s="33"/>
      <c r="G27" s="34"/>
    </row>
    <row r="28" spans="1:7" s="4" customFormat="1" ht="16.5" x14ac:dyDescent="0.25">
      <c r="A28" s="51" t="s">
        <v>21</v>
      </c>
      <c r="B28" s="52"/>
      <c r="C28" s="52"/>
      <c r="D28" s="52"/>
      <c r="E28" s="52"/>
      <c r="F28" s="52"/>
      <c r="G28" s="40">
        <f>(G21+G15+G14)-(G21+G15+G14)*8%</f>
        <v>38253.599999999999</v>
      </c>
    </row>
    <row r="29" spans="1:7" ht="15" x14ac:dyDescent="0.2">
      <c r="A29" s="45" t="s">
        <v>22</v>
      </c>
      <c r="B29" s="46"/>
      <c r="C29" s="46"/>
      <c r="D29" s="46"/>
      <c r="E29" s="46"/>
      <c r="F29" s="46"/>
      <c r="G29" s="35">
        <f>G6*70%</f>
        <v>162729</v>
      </c>
    </row>
    <row r="30" spans="1:7" ht="15" x14ac:dyDescent="0.25">
      <c r="A30" s="45" t="s">
        <v>24</v>
      </c>
      <c r="B30" s="46"/>
      <c r="C30" s="46"/>
      <c r="D30" s="46"/>
      <c r="E30" s="46"/>
      <c r="F30" s="46"/>
      <c r="G30" s="36">
        <f>G28+G29</f>
        <v>200982.6</v>
      </c>
    </row>
    <row r="31" spans="1:7" ht="28.5" x14ac:dyDescent="0.25">
      <c r="A31" s="31"/>
      <c r="B31" s="32" t="s">
        <v>19</v>
      </c>
      <c r="C31" s="33"/>
      <c r="D31" s="33"/>
      <c r="E31" s="33"/>
      <c r="F31" s="33"/>
      <c r="G31" s="34"/>
    </row>
    <row r="32" spans="1:7" ht="37.5" customHeight="1" x14ac:dyDescent="0.2">
      <c r="A32" s="31"/>
      <c r="B32" s="44" t="s">
        <v>30</v>
      </c>
      <c r="C32" s="44"/>
      <c r="D32" s="44"/>
      <c r="E32" s="44"/>
      <c r="F32" s="44"/>
      <c r="G32" s="44"/>
    </row>
    <row r="33" spans="1:7" ht="14.25" x14ac:dyDescent="0.2">
      <c r="A33" s="31"/>
      <c r="B33" s="31"/>
      <c r="C33" s="32"/>
      <c r="D33" s="33"/>
      <c r="E33" s="33"/>
      <c r="F33" s="33"/>
      <c r="G33" s="33"/>
    </row>
    <row r="34" spans="1:7" x14ac:dyDescent="0.2">
      <c r="B34" s="1"/>
      <c r="C34" s="2"/>
      <c r="G34"/>
    </row>
    <row r="35" spans="1:7" x14ac:dyDescent="0.2">
      <c r="B35" s="1"/>
      <c r="C35" s="2"/>
      <c r="G35"/>
    </row>
  </sheetData>
  <sheetProtection selectLockedCells="1" selectUnlockedCells="1"/>
  <mergeCells count="17">
    <mergeCell ref="A24:B24"/>
    <mergeCell ref="A7:G7"/>
    <mergeCell ref="B32:G32"/>
    <mergeCell ref="A30:F30"/>
    <mergeCell ref="A1:G1"/>
    <mergeCell ref="A6:E6"/>
    <mergeCell ref="A9:G9"/>
    <mergeCell ref="A13:G13"/>
    <mergeCell ref="A29:F29"/>
    <mergeCell ref="A28:F28"/>
    <mergeCell ref="A25:E25"/>
    <mergeCell ref="A26:E26"/>
    <mergeCell ref="A16:G16"/>
    <mergeCell ref="A18:G18"/>
    <mergeCell ref="A22:E22"/>
    <mergeCell ref="A23:E23"/>
    <mergeCell ref="A20:G20"/>
  </mergeCells>
  <phoneticPr fontId="0" type="noConversion"/>
  <pageMargins left="0.39370078740157483" right="0.43307086614173229" top="1.6535433070866143" bottom="0.70866141732283472" header="0.51181102362204722" footer="0.51181102362204722"/>
  <pageSetup paperSize="9" scale="63" firstPageNumber="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фильтрация</vt:lpstr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cp:lastPrinted>2016-04-21T13:02:51Z</cp:lastPrinted>
  <dcterms:created xsi:type="dcterms:W3CDTF">2009-10-12T05:13:52Z</dcterms:created>
  <dcterms:modified xsi:type="dcterms:W3CDTF">2017-06-22T09:13:40Z</dcterms:modified>
</cp:coreProperties>
</file>