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ofiss\Desktop\Рабочие документы\САЙТ\НОВЫЙ САЙТ\"/>
    </mc:Choice>
  </mc:AlternateContent>
  <bookViews>
    <workbookView xWindow="0" yWindow="0" windowWidth="28800" windowHeight="11835"/>
  </bookViews>
  <sheets>
    <sheet name="фильтрация" sheetId="1" r:id="rId1"/>
    <sheet name="Лист1" sheetId="3" r:id="rId2"/>
    <sheet name="Лист2" sheetId="4" r:id="rId3"/>
  </sheets>
  <calcPr calcId="152511"/>
</workbook>
</file>

<file path=xl/calcChain.xml><?xml version="1.0" encoding="utf-8"?>
<calcChain xmlns="http://schemas.openxmlformats.org/spreadsheetml/2006/main">
  <c r="G3" i="1" l="1"/>
  <c r="F25" i="1" l="1"/>
  <c r="G25" i="1" s="1"/>
  <c r="G5" i="1" l="1"/>
  <c r="F18" i="1"/>
  <c r="G18" i="1" s="1"/>
  <c r="F19" i="1"/>
  <c r="G19" i="1" s="1"/>
  <c r="F20" i="1"/>
  <c r="G20" i="1" s="1"/>
  <c r="F21" i="1"/>
  <c r="G21" i="1" s="1"/>
  <c r="F22" i="1"/>
  <c r="G22" i="1" s="1"/>
  <c r="F23" i="1"/>
  <c r="G23" i="1" s="1"/>
  <c r="G36" i="1" l="1"/>
  <c r="F9" i="1" l="1"/>
  <c r="G9" i="1" s="1"/>
  <c r="F10" i="1"/>
  <c r="G10" i="1" s="1"/>
  <c r="F11" i="1"/>
  <c r="G11" i="1" s="1"/>
  <c r="F13" i="1"/>
  <c r="G13" i="1" s="1"/>
  <c r="G35" i="1" s="1"/>
  <c r="F14" i="1"/>
  <c r="G14" i="1" s="1"/>
  <c r="F16" i="1"/>
  <c r="G16" i="1" s="1"/>
  <c r="F27" i="1"/>
  <c r="G27" i="1" s="1"/>
  <c r="G28" i="1" l="1"/>
  <c r="G37" i="1"/>
  <c r="G29" i="1" l="1"/>
  <c r="G31" i="1" s="1"/>
  <c r="G33" i="1" s="1"/>
  <c r="G30" i="1"/>
</calcChain>
</file>

<file path=xl/sharedStrings.xml><?xml version="1.0" encoding="utf-8"?>
<sst xmlns="http://schemas.openxmlformats.org/spreadsheetml/2006/main" count="67" uniqueCount="47">
  <si>
    <t>№</t>
  </si>
  <si>
    <t>Наименование</t>
  </si>
  <si>
    <t>Кол-во</t>
  </si>
  <si>
    <t>Ед. изм.</t>
  </si>
  <si>
    <t>Цена в у.е</t>
  </si>
  <si>
    <t>Цена в руб.</t>
  </si>
  <si>
    <t>Сумма</t>
  </si>
  <si>
    <t>шт.</t>
  </si>
  <si>
    <t>Итого стоимость бассейна без оборудования</t>
  </si>
  <si>
    <t>Цена в у.е.</t>
  </si>
  <si>
    <t>Фильтрация</t>
  </si>
  <si>
    <t>Закладные элементы фильтрации</t>
  </si>
  <si>
    <t>Управление фильтрацией</t>
  </si>
  <si>
    <t>компл.</t>
  </si>
  <si>
    <t>Дополнительное оборудование</t>
  </si>
  <si>
    <t xml:space="preserve">Итого стоимость оборудования составляет: </t>
  </si>
  <si>
    <t>Монтажные работы составляют:</t>
  </si>
  <si>
    <t>Итого стоимость необходимого оборудования:</t>
  </si>
  <si>
    <t>Итого стоимость бассейна с оборудованием:</t>
  </si>
  <si>
    <t>Кабель медный 6мм х 2</t>
  </si>
  <si>
    <t>комп.</t>
  </si>
  <si>
    <t>Трубопроводная арматура</t>
  </si>
  <si>
    <t>Стоимость закладного оборудования</t>
  </si>
  <si>
    <t>70 % от стоимости чаши</t>
  </si>
  <si>
    <t>Комплект эл. монтажный</t>
  </si>
  <si>
    <t>Пусконаладочные работы</t>
  </si>
  <si>
    <t>Итого для заключения договора необходимо:</t>
  </si>
  <si>
    <t>Песок кварцевый фракции 0.5-0.8 мм 25 кг., SAND0508</t>
  </si>
  <si>
    <t>Гибкий кабель, САВ001</t>
  </si>
  <si>
    <t>Соединительная коробка из ABS пластика,  В005</t>
  </si>
  <si>
    <t>желтым цветом выделенно закладное оборудование</t>
  </si>
  <si>
    <t xml:space="preserve">Комплект трубопроводной и запорнорегулирующей арматуры ПВХ </t>
  </si>
  <si>
    <t>Фильтр "ROMA" 6  м3/ч, MEC400VT</t>
  </si>
  <si>
    <t>Циркуляционный насос "Premium" "America" 6  м3/ч, SA033M</t>
  </si>
  <si>
    <t>Стоимость полипропиленовой чаши (материал полипропилен ; сварка на стыковочной машине; сборка этого материала;  пенополистирол под бассейн-на бетонную плиту;  пенополистерольные  блоки в стенки бассейна снаружи, арматура 12 вокруг бассейна в ребрах; изготовление внутренних распорок; техническое задание, инструкция по бетонированию</t>
  </si>
  <si>
    <t>Трансформатор понижающий 300 Вт, PS-0722</t>
  </si>
  <si>
    <t xml:space="preserve">        Стоимость необходимого оборудования для бассейна.                                                                                                                 (Все оборудование из серии Premium, Испанского  и  Шведского производства)</t>
  </si>
  <si>
    <t>Стоимость чаши бассейна из UF стабилизированного  полипропилена   (по бесшовной технологии, цвет "Карибо", толщиной стенки 5 мм. Размер 5*3*1,5 м. Форма - прямоугольник с закругленными углами. Объем 22,5 м3.</t>
  </si>
  <si>
    <t xml:space="preserve">Панель управления фильтрацией </t>
  </si>
  <si>
    <t>Доставка на место</t>
  </si>
  <si>
    <t>Лестница, 4 ступенчатая, из нержавеющей стали, Швеция "MIXTO", PS-0307</t>
  </si>
  <si>
    <t>В ячейке "Н3" необходимо поставить действующий  курс Евро что бы получить актуальное коммерческое предложение</t>
  </si>
  <si>
    <t>Расчитывается по фактическому расположению объекта</t>
  </si>
  <si>
    <r>
      <t xml:space="preserve">Светильник,пластик, галоген 300 Вт, 12 В.  В-039 </t>
    </r>
    <r>
      <rPr>
        <sz val="11"/>
        <color rgb="FFFF0000"/>
        <rFont val="Arial"/>
        <family val="2"/>
        <charset val="204"/>
      </rPr>
      <t xml:space="preserve">(крепление:  нерж.болт в бронзовую резьбу) </t>
    </r>
  </si>
  <si>
    <t>Освещение</t>
  </si>
  <si>
    <r>
      <t xml:space="preserve">Форсунка стеновая возврата воды из ABS пластика, </t>
    </r>
    <r>
      <rPr>
        <sz val="11"/>
        <color rgb="FFFF0000"/>
        <rFont val="Arial"/>
        <family val="2"/>
        <charset val="204"/>
      </rPr>
      <t>(крепление:  нерж.болт в бронзовую резьбу)</t>
    </r>
    <r>
      <rPr>
        <sz val="11"/>
        <rFont val="Arial"/>
        <family val="2"/>
        <charset val="204"/>
      </rPr>
      <t xml:space="preserve"> А-031</t>
    </r>
  </si>
  <si>
    <r>
      <t xml:space="preserve">Скиммер из ABS пластика, </t>
    </r>
    <r>
      <rPr>
        <sz val="11"/>
        <color rgb="FFFF0000"/>
        <rFont val="Arial"/>
        <family val="2"/>
        <charset val="204"/>
      </rPr>
      <t xml:space="preserve">(крепление:  нерж.болт в бронзовую резьбу) </t>
    </r>
    <r>
      <rPr>
        <sz val="11"/>
        <rFont val="Arial"/>
        <family val="2"/>
        <charset val="204"/>
      </rPr>
      <t>А-054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</si>
</sst>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sz val="12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rgb="FFFF0000"/>
      <name val="Arial"/>
      <family val="2"/>
      <charset val="204"/>
    </font>
    <font>
      <sz val="12"/>
      <color rgb="FFFF0000"/>
      <name val="Arial"/>
      <family val="2"/>
      <charset val="204"/>
    </font>
    <font>
      <sz val="11"/>
      <color rgb="FFFF000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0" xfId="0" applyFont="1"/>
    <xf numFmtId="0" fontId="3" fillId="0" borderId="0" xfId="0" applyFont="1"/>
    <xf numFmtId="0" fontId="3" fillId="0" borderId="0" xfId="0" applyFont="1" applyBorder="1" applyAlignment="1">
      <alignment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wrapText="1"/>
    </xf>
    <xf numFmtId="0" fontId="6" fillId="2" borderId="1" xfId="0" applyFont="1" applyFill="1" applyBorder="1"/>
    <xf numFmtId="0" fontId="2" fillId="2" borderId="1" xfId="0" applyFont="1" applyFill="1" applyBorder="1"/>
    <xf numFmtId="0" fontId="6" fillId="2" borderId="2" xfId="0" applyFont="1" applyFill="1" applyBorder="1"/>
    <xf numFmtId="0" fontId="6" fillId="2" borderId="1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vertical="center" wrapText="1"/>
    </xf>
    <xf numFmtId="0" fontId="6" fillId="2" borderId="3" xfId="0" applyFont="1" applyFill="1" applyBorder="1"/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wrapText="1"/>
    </xf>
    <xf numFmtId="0" fontId="2" fillId="3" borderId="1" xfId="0" applyFont="1" applyFill="1" applyBorder="1"/>
    <xf numFmtId="0" fontId="6" fillId="2" borderId="1" xfId="0" applyNumberFormat="1" applyFont="1" applyFill="1" applyBorder="1"/>
    <xf numFmtId="0" fontId="6" fillId="2" borderId="1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/>
    </xf>
    <xf numFmtId="1" fontId="2" fillId="2" borderId="1" xfId="0" applyNumberFormat="1" applyFont="1" applyFill="1" applyBorder="1"/>
    <xf numFmtId="0" fontId="6" fillId="2" borderId="1" xfId="0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/>
    <xf numFmtId="0" fontId="2" fillId="0" borderId="0" xfId="0" applyFont="1"/>
    <xf numFmtId="1" fontId="2" fillId="0" borderId="4" xfId="0" applyNumberFormat="1" applyFont="1" applyBorder="1" applyAlignment="1">
      <alignment horizontal="right" vertical="top" wrapText="1"/>
    </xf>
    <xf numFmtId="1" fontId="2" fillId="0" borderId="4" xfId="0" applyNumberFormat="1" applyFont="1" applyBorder="1"/>
    <xf numFmtId="0" fontId="8" fillId="0" borderId="0" xfId="0" applyFont="1"/>
    <xf numFmtId="0" fontId="8" fillId="0" borderId="0" xfId="0" applyFont="1" applyFill="1"/>
    <xf numFmtId="1" fontId="2" fillId="0" borderId="4" xfId="0" applyNumberFormat="1" applyFont="1" applyFill="1" applyBorder="1"/>
    <xf numFmtId="1" fontId="2" fillId="6" borderId="1" xfId="0" applyNumberFormat="1" applyFont="1" applyFill="1" applyBorder="1"/>
    <xf numFmtId="1" fontId="3" fillId="0" borderId="0" xfId="0" applyNumberFormat="1" applyFont="1"/>
    <xf numFmtId="0" fontId="3" fillId="0" borderId="0" xfId="0" applyFont="1" applyFill="1"/>
    <xf numFmtId="0" fontId="2" fillId="2" borderId="1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left"/>
    </xf>
    <xf numFmtId="1" fontId="7" fillId="6" borderId="1" xfId="0" applyNumberFormat="1" applyFont="1" applyFill="1" applyBorder="1"/>
    <xf numFmtId="1" fontId="7" fillId="6" borderId="1" xfId="0" applyNumberFormat="1" applyFont="1" applyFill="1" applyBorder="1" applyAlignment="1"/>
    <xf numFmtId="0" fontId="2" fillId="7" borderId="1" xfId="0" applyFont="1" applyFill="1" applyBorder="1"/>
    <xf numFmtId="0" fontId="11" fillId="0" borderId="0" xfId="0" applyFont="1"/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vertical="center"/>
    </xf>
    <xf numFmtId="0" fontId="6" fillId="4" borderId="0" xfId="0" applyFont="1" applyFill="1" applyAlignment="1">
      <alignment horizontal="left" vertical="center" wrapText="1"/>
    </xf>
    <xf numFmtId="0" fontId="2" fillId="0" borderId="4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0" fontId="7" fillId="7" borderId="5" xfId="0" applyFont="1" applyFill="1" applyBorder="1" applyAlignment="1">
      <alignment vertical="center" wrapText="1"/>
    </xf>
    <xf numFmtId="0" fontId="7" fillId="7" borderId="6" xfId="0" applyFont="1" applyFill="1" applyBorder="1" applyAlignment="1">
      <alignment vertical="center" wrapText="1"/>
    </xf>
    <xf numFmtId="0" fontId="7" fillId="7" borderId="2" xfId="0" applyFont="1" applyFill="1" applyBorder="1" applyAlignment="1">
      <alignment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7" fillId="5" borderId="1" xfId="0" applyFont="1" applyFill="1" applyBorder="1" applyAlignment="1">
      <alignment horizontal="center"/>
    </xf>
    <xf numFmtId="0" fontId="7" fillId="5" borderId="5" xfId="0" applyFont="1" applyFill="1" applyBorder="1" applyAlignment="1">
      <alignment horizontal="center" vertical="center"/>
    </xf>
    <xf numFmtId="0" fontId="7" fillId="5" borderId="6" xfId="0" applyFont="1" applyFill="1" applyBorder="1" applyAlignment="1"/>
    <xf numFmtId="0" fontId="7" fillId="5" borderId="2" xfId="0" applyFont="1" applyFill="1" applyBorder="1" applyAlignment="1"/>
    <xf numFmtId="0" fontId="6" fillId="2" borderId="5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3719715</xdr:colOff>
      <xdr:row>39</xdr:row>
      <xdr:rowOff>123265</xdr:rowOff>
    </xdr:from>
    <xdr:to>
      <xdr:col>6</xdr:col>
      <xdr:colOff>1041509</xdr:colOff>
      <xdr:row>62</xdr:row>
      <xdr:rowOff>34108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11068" y="11710147"/>
          <a:ext cx="3798794" cy="3541549"/>
        </a:xfrm>
        <a:prstGeom prst="rect">
          <a:avLst/>
        </a:prstGeom>
      </xdr:spPr>
    </xdr:pic>
    <xdr:clientData/>
  </xdr:twoCellAnchor>
  <xdr:twoCellAnchor editAs="oneCell">
    <xdr:from>
      <xdr:col>1</xdr:col>
      <xdr:colOff>11206</xdr:colOff>
      <xdr:row>40</xdr:row>
      <xdr:rowOff>565</xdr:rowOff>
    </xdr:from>
    <xdr:to>
      <xdr:col>1</xdr:col>
      <xdr:colOff>3237862</xdr:colOff>
      <xdr:row>62</xdr:row>
      <xdr:rowOff>26783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177072" y="11892228"/>
          <a:ext cx="3477630" cy="32266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65"/>
  <sheetViews>
    <sheetView tabSelected="1" topLeftCell="A7" zoomScale="85" zoomScaleNormal="85" workbookViewId="0">
      <selection activeCell="C14" sqref="C14"/>
    </sheetView>
  </sheetViews>
  <sheetFormatPr defaultRowHeight="12.75" x14ac:dyDescent="0.2"/>
  <cols>
    <col min="1" max="1" width="4.42578125" style="1" customWidth="1"/>
    <col min="2" max="2" width="55.7109375" style="2" customWidth="1"/>
    <col min="4" max="4" width="8.5703125" customWidth="1"/>
    <col min="5" max="5" width="9.7109375" customWidth="1"/>
    <col min="6" max="6" width="14" customWidth="1"/>
    <col min="7" max="7" width="16.140625" style="3" customWidth="1"/>
  </cols>
  <sheetData>
    <row r="1" spans="1:8" s="4" customFormat="1" ht="59.25" customHeight="1" x14ac:dyDescent="0.2">
      <c r="A1" s="54" t="s">
        <v>37</v>
      </c>
      <c r="B1" s="55"/>
      <c r="C1" s="55"/>
      <c r="D1" s="55"/>
      <c r="E1" s="55"/>
      <c r="F1" s="55"/>
      <c r="G1" s="55"/>
    </row>
    <row r="2" spans="1:8" s="4" customFormat="1" ht="15" x14ac:dyDescent="0.2">
      <c r="A2" s="6" t="s">
        <v>0</v>
      </c>
      <c r="B2" s="7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9" t="s">
        <v>6</v>
      </c>
    </row>
    <row r="3" spans="1:8" s="4" customFormat="1" ht="102" customHeight="1" x14ac:dyDescent="0.25">
      <c r="A3" s="10">
        <v>1</v>
      </c>
      <c r="B3" s="11" t="s">
        <v>34</v>
      </c>
      <c r="C3" s="12">
        <v>1</v>
      </c>
      <c r="D3" s="12" t="s">
        <v>7</v>
      </c>
      <c r="E3" s="12">
        <v>2856</v>
      </c>
      <c r="F3" s="12">
        <v>214200</v>
      </c>
      <c r="G3" s="13">
        <f>F3*C3</f>
        <v>214200</v>
      </c>
      <c r="H3" s="44">
        <v>75</v>
      </c>
    </row>
    <row r="4" spans="1:8" s="4" customFormat="1" ht="36.75" customHeight="1" x14ac:dyDescent="0.2">
      <c r="A4" s="10">
        <v>2</v>
      </c>
      <c r="B4" s="45" t="s">
        <v>39</v>
      </c>
      <c r="C4" s="46">
        <v>1</v>
      </c>
      <c r="D4" s="46" t="s">
        <v>7</v>
      </c>
      <c r="E4" s="51" t="s">
        <v>42</v>
      </c>
      <c r="F4" s="52"/>
      <c r="G4" s="53"/>
    </row>
    <row r="5" spans="1:8" s="4" customFormat="1" ht="22.5" customHeight="1" x14ac:dyDescent="0.25">
      <c r="A5" s="56" t="s">
        <v>8</v>
      </c>
      <c r="B5" s="57"/>
      <c r="C5" s="57"/>
      <c r="D5" s="57"/>
      <c r="E5" s="58"/>
      <c r="F5" s="14"/>
      <c r="G5" s="42">
        <f>G3+G4</f>
        <v>214200</v>
      </c>
    </row>
    <row r="6" spans="1:8" s="4" customFormat="1" ht="57" customHeight="1" x14ac:dyDescent="0.2">
      <c r="A6" s="71" t="s">
        <v>36</v>
      </c>
      <c r="B6" s="72"/>
      <c r="C6" s="72"/>
      <c r="D6" s="72"/>
      <c r="E6" s="72"/>
      <c r="F6" s="72"/>
      <c r="G6" s="73"/>
    </row>
    <row r="7" spans="1:8" s="5" customFormat="1" ht="15" x14ac:dyDescent="0.2">
      <c r="A7" s="6" t="s">
        <v>0</v>
      </c>
      <c r="B7" s="7" t="s">
        <v>1</v>
      </c>
      <c r="C7" s="8" t="s">
        <v>2</v>
      </c>
      <c r="D7" s="8" t="s">
        <v>3</v>
      </c>
      <c r="E7" s="8" t="s">
        <v>9</v>
      </c>
      <c r="F7" s="8" t="s">
        <v>5</v>
      </c>
      <c r="G7" s="9" t="s">
        <v>6</v>
      </c>
    </row>
    <row r="8" spans="1:8" s="4" customFormat="1" ht="15.75" x14ac:dyDescent="0.2">
      <c r="A8" s="59" t="s">
        <v>10</v>
      </c>
      <c r="B8" s="59"/>
      <c r="C8" s="59"/>
      <c r="D8" s="59"/>
      <c r="E8" s="59"/>
      <c r="F8" s="59"/>
      <c r="G8" s="59"/>
    </row>
    <row r="9" spans="1:8" s="4" customFormat="1" ht="15.75" x14ac:dyDescent="0.25">
      <c r="A9" s="10">
        <v>1</v>
      </c>
      <c r="B9" s="15" t="s">
        <v>32</v>
      </c>
      <c r="C9" s="12">
        <v>1</v>
      </c>
      <c r="D9" s="12" t="s">
        <v>7</v>
      </c>
      <c r="E9" s="12">
        <v>358</v>
      </c>
      <c r="F9" s="12">
        <f>E9*H3</f>
        <v>26850</v>
      </c>
      <c r="G9" s="13">
        <f>C9*F9</f>
        <v>26850</v>
      </c>
    </row>
    <row r="10" spans="1:8" s="4" customFormat="1" ht="24.75" customHeight="1" x14ac:dyDescent="0.25">
      <c r="A10" s="16">
        <v>2</v>
      </c>
      <c r="B10" s="17" t="s">
        <v>27</v>
      </c>
      <c r="C10" s="18">
        <v>2</v>
      </c>
      <c r="D10" s="18" t="s">
        <v>7</v>
      </c>
      <c r="E10" s="18">
        <v>10</v>
      </c>
      <c r="F10" s="12">
        <f>E10*H3</f>
        <v>750</v>
      </c>
      <c r="G10" s="13">
        <f>C10*F10</f>
        <v>1500</v>
      </c>
    </row>
    <row r="11" spans="1:8" s="4" customFormat="1" ht="28.5" x14ac:dyDescent="0.25">
      <c r="A11" s="19">
        <v>3</v>
      </c>
      <c r="B11" s="15" t="s">
        <v>33</v>
      </c>
      <c r="C11" s="20">
        <v>1</v>
      </c>
      <c r="D11" s="12" t="s">
        <v>7</v>
      </c>
      <c r="E11" s="20">
        <v>328</v>
      </c>
      <c r="F11" s="12">
        <f>E11*H3</f>
        <v>24600</v>
      </c>
      <c r="G11" s="13">
        <f>C11*F11</f>
        <v>24600</v>
      </c>
    </row>
    <row r="12" spans="1:8" s="4" customFormat="1" ht="15.75" x14ac:dyDescent="0.2">
      <c r="A12" s="60" t="s">
        <v>11</v>
      </c>
      <c r="B12" s="60"/>
      <c r="C12" s="60"/>
      <c r="D12" s="60"/>
      <c r="E12" s="60"/>
      <c r="F12" s="60"/>
      <c r="G12" s="60"/>
    </row>
    <row r="13" spans="1:8" s="4" customFormat="1" ht="32.25" customHeight="1" x14ac:dyDescent="0.25">
      <c r="A13" s="10">
        <v>4</v>
      </c>
      <c r="B13" s="15" t="s">
        <v>46</v>
      </c>
      <c r="C13" s="12">
        <v>1</v>
      </c>
      <c r="D13" s="12" t="s">
        <v>7</v>
      </c>
      <c r="E13" s="12">
        <v>156</v>
      </c>
      <c r="F13" s="12">
        <f>E13*H3</f>
        <v>11700</v>
      </c>
      <c r="G13" s="21">
        <f>F13*C13</f>
        <v>11700</v>
      </c>
    </row>
    <row r="14" spans="1:8" s="4" customFormat="1" ht="39.75" customHeight="1" x14ac:dyDescent="0.25">
      <c r="A14" s="10">
        <v>5</v>
      </c>
      <c r="B14" s="15" t="s">
        <v>45</v>
      </c>
      <c r="C14" s="12">
        <v>2</v>
      </c>
      <c r="D14" s="12" t="s">
        <v>7</v>
      </c>
      <c r="E14" s="12">
        <v>32</v>
      </c>
      <c r="F14" s="12">
        <f>E14*H3</f>
        <v>2400</v>
      </c>
      <c r="G14" s="21">
        <f>F14*C14</f>
        <v>4800</v>
      </c>
    </row>
    <row r="15" spans="1:8" s="4" customFormat="1" ht="15.75" x14ac:dyDescent="0.25">
      <c r="A15" s="65" t="s">
        <v>12</v>
      </c>
      <c r="B15" s="65"/>
      <c r="C15" s="65"/>
      <c r="D15" s="65"/>
      <c r="E15" s="65"/>
      <c r="F15" s="65"/>
      <c r="G15" s="65"/>
    </row>
    <row r="16" spans="1:8" s="4" customFormat="1" ht="24" customHeight="1" x14ac:dyDescent="0.25">
      <c r="A16" s="10">
        <v>6</v>
      </c>
      <c r="B16" s="15" t="s">
        <v>38</v>
      </c>
      <c r="C16" s="12">
        <v>1</v>
      </c>
      <c r="D16" s="12" t="s">
        <v>7</v>
      </c>
      <c r="E16" s="12">
        <v>203</v>
      </c>
      <c r="F16" s="12">
        <f>E16*H3</f>
        <v>15225</v>
      </c>
      <c r="G16" s="13">
        <f>F16*C16</f>
        <v>15225</v>
      </c>
    </row>
    <row r="17" spans="1:38" s="4" customFormat="1" ht="16.5" customHeight="1" x14ac:dyDescent="0.2">
      <c r="A17" s="60" t="s">
        <v>44</v>
      </c>
      <c r="B17" s="60"/>
      <c r="C17" s="60"/>
      <c r="D17" s="60"/>
      <c r="E17" s="60"/>
      <c r="F17" s="60"/>
      <c r="G17" s="60"/>
    </row>
    <row r="18" spans="1:38" s="4" customFormat="1" ht="31.5" customHeight="1" x14ac:dyDescent="0.25">
      <c r="A18" s="10">
        <v>7</v>
      </c>
      <c r="B18" s="15" t="s">
        <v>43</v>
      </c>
      <c r="C18" s="12">
        <v>1</v>
      </c>
      <c r="D18" s="12" t="s">
        <v>7</v>
      </c>
      <c r="E18" s="12">
        <v>162</v>
      </c>
      <c r="F18" s="12">
        <f>E18*H3</f>
        <v>12150</v>
      </c>
      <c r="G18" s="21">
        <f t="shared" ref="G18:G23" si="0">F18*C18</f>
        <v>12150</v>
      </c>
    </row>
    <row r="19" spans="1:38" s="4" customFormat="1" ht="16.5" customHeight="1" x14ac:dyDescent="0.25">
      <c r="A19" s="10">
        <v>8</v>
      </c>
      <c r="B19" s="15" t="s">
        <v>35</v>
      </c>
      <c r="C19" s="12">
        <v>1</v>
      </c>
      <c r="D19" s="12" t="s">
        <v>7</v>
      </c>
      <c r="E19" s="12">
        <v>120</v>
      </c>
      <c r="F19" s="22">
        <f>E19*H3</f>
        <v>9000</v>
      </c>
      <c r="G19" s="13">
        <f t="shared" si="0"/>
        <v>9000</v>
      </c>
    </row>
    <row r="20" spans="1:38" s="4" customFormat="1" ht="15.75" x14ac:dyDescent="0.25">
      <c r="A20" s="10">
        <v>9</v>
      </c>
      <c r="B20" s="15" t="s">
        <v>28</v>
      </c>
      <c r="C20" s="12">
        <v>1</v>
      </c>
      <c r="D20" s="12" t="s">
        <v>7</v>
      </c>
      <c r="E20" s="12">
        <v>6</v>
      </c>
      <c r="F20" s="12">
        <f>E20*H3</f>
        <v>450</v>
      </c>
      <c r="G20" s="21">
        <f t="shared" si="0"/>
        <v>450</v>
      </c>
    </row>
    <row r="21" spans="1:38" s="4" customFormat="1" ht="15.75" x14ac:dyDescent="0.25">
      <c r="A21" s="10">
        <v>10</v>
      </c>
      <c r="B21" s="15" t="s">
        <v>29</v>
      </c>
      <c r="C21" s="12">
        <v>1</v>
      </c>
      <c r="D21" s="12" t="s">
        <v>7</v>
      </c>
      <c r="E21" s="12">
        <v>21</v>
      </c>
      <c r="F21" s="12">
        <f>E21*H3</f>
        <v>1575</v>
      </c>
      <c r="G21" s="21">
        <f t="shared" si="0"/>
        <v>1575</v>
      </c>
    </row>
    <row r="22" spans="1:38" s="4" customFormat="1" ht="15.75" x14ac:dyDescent="0.25">
      <c r="A22" s="10">
        <v>11</v>
      </c>
      <c r="B22" s="15" t="s">
        <v>24</v>
      </c>
      <c r="C22" s="12">
        <v>1</v>
      </c>
      <c r="D22" s="12" t="s">
        <v>20</v>
      </c>
      <c r="E22" s="12">
        <v>29</v>
      </c>
      <c r="F22" s="12">
        <f>E22*H3</f>
        <v>2175</v>
      </c>
      <c r="G22" s="43">
        <f t="shared" si="0"/>
        <v>2175</v>
      </c>
    </row>
    <row r="23" spans="1:38" s="4" customFormat="1" ht="15.75" x14ac:dyDescent="0.25">
      <c r="A23" s="10">
        <v>12</v>
      </c>
      <c r="B23" s="15" t="s">
        <v>19</v>
      </c>
      <c r="C23" s="12">
        <v>1</v>
      </c>
      <c r="D23" s="12" t="s">
        <v>20</v>
      </c>
      <c r="E23" s="12">
        <v>45</v>
      </c>
      <c r="F23" s="12">
        <f>E23*H3</f>
        <v>3375</v>
      </c>
      <c r="G23" s="21">
        <f t="shared" si="0"/>
        <v>3375</v>
      </c>
    </row>
    <row r="24" spans="1:38" s="4" customFormat="1" ht="16.5" customHeight="1" x14ac:dyDescent="0.2">
      <c r="A24" s="60" t="s">
        <v>14</v>
      </c>
      <c r="B24" s="60"/>
      <c r="C24" s="60"/>
      <c r="D24" s="60"/>
      <c r="E24" s="60"/>
      <c r="F24" s="60"/>
      <c r="G24" s="60"/>
    </row>
    <row r="25" spans="1:38" s="29" customFormat="1" ht="28.5" x14ac:dyDescent="0.2">
      <c r="A25" s="15">
        <v>13</v>
      </c>
      <c r="B25" s="15" t="s">
        <v>40</v>
      </c>
      <c r="C25" s="15">
        <v>1</v>
      </c>
      <c r="D25" s="15" t="s">
        <v>7</v>
      </c>
      <c r="E25" s="15">
        <v>354</v>
      </c>
      <c r="F25" s="15">
        <f>E25*H3</f>
        <v>26550</v>
      </c>
      <c r="G25" s="39">
        <f>F25*C25</f>
        <v>26550</v>
      </c>
    </row>
    <row r="26" spans="1:38" s="38" customFormat="1" ht="15.75" x14ac:dyDescent="0.25">
      <c r="A26" s="66" t="s">
        <v>21</v>
      </c>
      <c r="B26" s="67"/>
      <c r="C26" s="67"/>
      <c r="D26" s="67"/>
      <c r="E26" s="67"/>
      <c r="F26" s="67"/>
      <c r="G26" s="68"/>
      <c r="H26" s="4"/>
      <c r="I26" s="37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</row>
    <row r="27" spans="1:38" s="34" customFormat="1" ht="35.25" customHeight="1" x14ac:dyDescent="0.25">
      <c r="A27" s="10">
        <v>14</v>
      </c>
      <c r="B27" s="15" t="s">
        <v>31</v>
      </c>
      <c r="C27" s="12">
        <v>1</v>
      </c>
      <c r="D27" s="12" t="s">
        <v>13</v>
      </c>
      <c r="E27" s="12">
        <v>450</v>
      </c>
      <c r="F27" s="12">
        <f>E27*H3</f>
        <v>33750</v>
      </c>
      <c r="G27" s="21">
        <f>F27*C27</f>
        <v>33750</v>
      </c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</row>
    <row r="28" spans="1:38" ht="15" x14ac:dyDescent="0.25">
      <c r="A28" s="63" t="s">
        <v>15</v>
      </c>
      <c r="B28" s="63"/>
      <c r="C28" s="63"/>
      <c r="D28" s="63"/>
      <c r="E28" s="63"/>
      <c r="F28" s="24"/>
      <c r="G28" s="36">
        <f>G9+G10+G11+G13+G14+G16+G18+G19+G20+G21+G22+G23+G25+G27</f>
        <v>173700</v>
      </c>
    </row>
    <row r="29" spans="1:38" ht="24" customHeight="1" x14ac:dyDescent="0.25">
      <c r="A29" s="63" t="s">
        <v>16</v>
      </c>
      <c r="B29" s="63"/>
      <c r="C29" s="63"/>
      <c r="D29" s="63"/>
      <c r="E29" s="63"/>
      <c r="F29" s="24"/>
      <c r="G29" s="25">
        <f>G28*15%</f>
        <v>26055</v>
      </c>
    </row>
    <row r="30" spans="1:38" ht="15" x14ac:dyDescent="0.25">
      <c r="A30" s="69" t="s">
        <v>25</v>
      </c>
      <c r="B30" s="70"/>
      <c r="C30" s="26">
        <v>1</v>
      </c>
      <c r="D30" s="23" t="s">
        <v>7</v>
      </c>
      <c r="E30" s="23"/>
      <c r="F30" s="24"/>
      <c r="G30" s="25">
        <f>G28*5%</f>
        <v>8685</v>
      </c>
    </row>
    <row r="31" spans="1:38" ht="15" x14ac:dyDescent="0.25">
      <c r="A31" s="63" t="s">
        <v>17</v>
      </c>
      <c r="B31" s="63"/>
      <c r="C31" s="63"/>
      <c r="D31" s="63"/>
      <c r="E31" s="63"/>
      <c r="F31" s="24"/>
      <c r="G31" s="25">
        <f>G28+G29+G30</f>
        <v>208440</v>
      </c>
    </row>
    <row r="32" spans="1:38" ht="15" x14ac:dyDescent="0.25">
      <c r="A32" s="63"/>
      <c r="B32" s="63"/>
      <c r="C32" s="63"/>
      <c r="D32" s="63"/>
      <c r="E32" s="63"/>
      <c r="F32" s="24"/>
      <c r="G32" s="25"/>
    </row>
    <row r="33" spans="1:7" s="4" customFormat="1" ht="15.75" x14ac:dyDescent="0.25">
      <c r="A33" s="64" t="s">
        <v>18</v>
      </c>
      <c r="B33" s="64"/>
      <c r="C33" s="64"/>
      <c r="D33" s="64"/>
      <c r="E33" s="64"/>
      <c r="F33" s="40"/>
      <c r="G33" s="41">
        <f>G5+G31</f>
        <v>422640</v>
      </c>
    </row>
    <row r="34" spans="1:7" ht="15" x14ac:dyDescent="0.25">
      <c r="A34" s="27"/>
      <c r="B34" s="28"/>
      <c r="C34" s="29"/>
      <c r="D34" s="29"/>
      <c r="E34" s="29"/>
      <c r="F34" s="29"/>
      <c r="G34" s="30"/>
    </row>
    <row r="35" spans="1:7" ht="15" x14ac:dyDescent="0.25">
      <c r="A35" s="61" t="s">
        <v>22</v>
      </c>
      <c r="B35" s="62"/>
      <c r="C35" s="62"/>
      <c r="D35" s="62"/>
      <c r="E35" s="62"/>
      <c r="F35" s="62"/>
      <c r="G35" s="35">
        <f>G13+G14+G18+G20+G21+G23+G27</f>
        <v>67800</v>
      </c>
    </row>
    <row r="36" spans="1:7" ht="15" x14ac:dyDescent="0.2">
      <c r="A36" s="48" t="s">
        <v>23</v>
      </c>
      <c r="B36" s="49"/>
      <c r="C36" s="49"/>
      <c r="D36" s="49"/>
      <c r="E36" s="49"/>
      <c r="F36" s="49"/>
      <c r="G36" s="31">
        <f>G5*70%</f>
        <v>149940</v>
      </c>
    </row>
    <row r="37" spans="1:7" ht="15" x14ac:dyDescent="0.25">
      <c r="A37" s="48" t="s">
        <v>26</v>
      </c>
      <c r="B37" s="49"/>
      <c r="C37" s="49"/>
      <c r="D37" s="49"/>
      <c r="E37" s="49"/>
      <c r="F37" s="49"/>
      <c r="G37" s="32">
        <f>G35+G36</f>
        <v>217740</v>
      </c>
    </row>
    <row r="38" spans="1:7" ht="15" x14ac:dyDescent="0.25">
      <c r="A38" s="27"/>
      <c r="B38" s="28"/>
      <c r="C38" s="29"/>
      <c r="D38" s="29"/>
      <c r="E38" s="29"/>
      <c r="F38" s="29"/>
      <c r="G38" s="30"/>
    </row>
    <row r="39" spans="1:7" ht="14.25" x14ac:dyDescent="0.2">
      <c r="A39" s="27"/>
      <c r="B39" s="47" t="s">
        <v>30</v>
      </c>
      <c r="C39" s="47"/>
      <c r="D39" s="47"/>
      <c r="E39" s="47"/>
      <c r="F39" s="47"/>
      <c r="G39" s="47"/>
    </row>
    <row r="40" spans="1:7" ht="14.25" x14ac:dyDescent="0.2">
      <c r="A40" s="27"/>
      <c r="B40" s="27"/>
      <c r="C40" s="28"/>
      <c r="D40" s="29"/>
      <c r="E40" s="29"/>
      <c r="F40" s="29"/>
      <c r="G40" s="29"/>
    </row>
    <row r="41" spans="1:7" x14ac:dyDescent="0.2">
      <c r="B41" s="1"/>
      <c r="C41" s="2"/>
      <c r="G41"/>
    </row>
    <row r="42" spans="1:7" x14ac:dyDescent="0.2">
      <c r="B42" s="1"/>
      <c r="C42" s="2"/>
      <c r="G42"/>
    </row>
    <row r="65" spans="2:7" ht="72" customHeight="1" x14ac:dyDescent="0.2">
      <c r="B65" s="50" t="s">
        <v>41</v>
      </c>
      <c r="C65" s="50"/>
      <c r="D65" s="50"/>
      <c r="E65" s="50"/>
      <c r="F65" s="50"/>
      <c r="G65" s="50"/>
    </row>
  </sheetData>
  <sheetProtection selectLockedCells="1" selectUnlockedCells="1"/>
  <mergeCells count="21">
    <mergeCell ref="A26:G26"/>
    <mergeCell ref="A31:E31"/>
    <mergeCell ref="A30:B30"/>
    <mergeCell ref="A6:G6"/>
    <mergeCell ref="A24:G24"/>
    <mergeCell ref="B39:G39"/>
    <mergeCell ref="A37:F37"/>
    <mergeCell ref="B65:G65"/>
    <mergeCell ref="E4:G4"/>
    <mergeCell ref="A1:G1"/>
    <mergeCell ref="A5:E5"/>
    <mergeCell ref="A8:G8"/>
    <mergeCell ref="A12:G12"/>
    <mergeCell ref="A36:F36"/>
    <mergeCell ref="A35:F35"/>
    <mergeCell ref="A32:E32"/>
    <mergeCell ref="A33:E33"/>
    <mergeCell ref="A15:G15"/>
    <mergeCell ref="A17:G17"/>
    <mergeCell ref="A28:E28"/>
    <mergeCell ref="A29:E29"/>
  </mergeCells>
  <phoneticPr fontId="0" type="noConversion"/>
  <pageMargins left="0.39370078740157483" right="0.43307086614173229" top="1.6535433070866143" bottom="0.70866141732283472" header="0.51181102362204722" footer="0.51181102362204722"/>
  <pageSetup paperSize="9" scale="76" firstPageNumber="0" orientation="portrait" horizontalDpi="300" verticalDpi="300" r:id="rId1"/>
  <headerFooter alignWithMargins="0">
    <oddHeader>&amp;L&amp;G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фильтрация</vt:lpstr>
      <vt:lpstr>Лист1</vt:lpstr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Customer</cp:lastModifiedBy>
  <cp:lastPrinted>2018-12-24T09:18:48Z</cp:lastPrinted>
  <dcterms:created xsi:type="dcterms:W3CDTF">2009-10-12T05:13:52Z</dcterms:created>
  <dcterms:modified xsi:type="dcterms:W3CDTF">2019-03-06T06:03:12Z</dcterms:modified>
</cp:coreProperties>
</file>